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WellDone\Desktop\звіт 5 фк\"/>
    </mc:Choice>
  </mc:AlternateContent>
  <xr:revisionPtr revIDLastSave="0" documentId="13_ncr:1_{09E55FE3-C3E7-43B3-8C34-29E117D621DD}" xr6:coauthVersionLast="47" xr6:coauthVersionMax="47" xr10:uidLastSave="{00000000-0000-0000-0000-000000000000}"/>
  <bookViews>
    <workbookView xWindow="-108" yWindow="-108" windowWidth="23256" windowHeight="12456" tabRatio="756" xr2:uid="{00000000-000D-0000-FFFF-FFFF00000000}"/>
  </bookViews>
  <sheets>
    <sheet name="Лист 1 (2)" sheetId="17" r:id="rId1"/>
    <sheet name="Лист 2 (2)" sheetId="18" r:id="rId2"/>
    <sheet name="Лист 2 (3)" sheetId="21" r:id="rId3"/>
    <sheet name="Лист 3 (2)" sheetId="19" r:id="rId4"/>
  </sheets>
  <externalReferences>
    <externalReference r:id="rId5"/>
  </externalReferences>
  <calcPr calcId="181029"/>
</workbook>
</file>

<file path=xl/calcChain.xml><?xml version="1.0" encoding="utf-8"?>
<calcChain xmlns="http://schemas.openxmlformats.org/spreadsheetml/2006/main">
  <c r="O71" i="19" l="1"/>
  <c r="O72" i="19"/>
  <c r="O73" i="19"/>
  <c r="O74" i="19"/>
  <c r="O75" i="19"/>
  <c r="O76" i="19"/>
  <c r="O77" i="19"/>
  <c r="O78" i="19"/>
  <c r="O9" i="19"/>
  <c r="O10" i="19"/>
  <c r="O11" i="19"/>
  <c r="O12" i="19"/>
  <c r="O13" i="19"/>
  <c r="O14" i="19"/>
  <c r="O15" i="19"/>
  <c r="O16" i="19"/>
  <c r="O17" i="19"/>
  <c r="O18" i="19"/>
  <c r="O19" i="19"/>
  <c r="O20" i="19"/>
  <c r="O21" i="19"/>
  <c r="O22" i="19"/>
  <c r="O23" i="19"/>
  <c r="O24" i="19"/>
  <c r="O25" i="19"/>
  <c r="O26" i="19"/>
  <c r="O27" i="19"/>
  <c r="O28" i="19"/>
  <c r="O29" i="19"/>
  <c r="O30" i="19"/>
  <c r="O31" i="19"/>
  <c r="O32" i="19"/>
  <c r="O33" i="19"/>
  <c r="O34" i="19"/>
  <c r="O35" i="19"/>
  <c r="O36" i="19"/>
  <c r="O37" i="19"/>
  <c r="O38" i="19"/>
  <c r="O39" i="19"/>
  <c r="O40" i="19"/>
  <c r="O41" i="19"/>
  <c r="O42" i="19"/>
  <c r="O43" i="19"/>
  <c r="O44" i="19"/>
  <c r="O45" i="19"/>
  <c r="O46" i="19"/>
  <c r="O47" i="19"/>
  <c r="O48" i="19"/>
  <c r="O49" i="19"/>
  <c r="O50" i="19"/>
  <c r="O51" i="19"/>
  <c r="O52" i="19"/>
  <c r="O53" i="19"/>
  <c r="O54" i="19"/>
  <c r="O55" i="19"/>
  <c r="O56" i="19"/>
  <c r="O57" i="19"/>
  <c r="O58" i="19"/>
  <c r="O59" i="19"/>
  <c r="O60" i="19"/>
  <c r="O61" i="19"/>
  <c r="O62" i="19"/>
  <c r="O63" i="19"/>
  <c r="O64" i="19"/>
  <c r="O65" i="19"/>
  <c r="O66" i="19"/>
  <c r="O67" i="19"/>
  <c r="O68" i="19"/>
  <c r="O69" i="19"/>
  <c r="O70" i="19"/>
  <c r="G8" i="19" l="1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F8" i="19"/>
  <c r="D8" i="19"/>
  <c r="E8" i="19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C11" i="21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C11" i="18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C8" i="17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V63" i="19"/>
  <c r="T63" i="19"/>
  <c r="S63" i="19"/>
  <c r="R63" i="19"/>
  <c r="Q63" i="19"/>
  <c r="P63" i="19"/>
  <c r="N63" i="19"/>
  <c r="M63" i="19"/>
  <c r="L63" i="19"/>
  <c r="J63" i="19"/>
  <c r="I63" i="19"/>
  <c r="H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E324" i="21"/>
  <c r="D324" i="21"/>
  <c r="E323" i="21"/>
  <c r="D323" i="21"/>
  <c r="E322" i="21"/>
  <c r="D322" i="21"/>
  <c r="E321" i="21"/>
  <c r="D321" i="21"/>
  <c r="E320" i="21"/>
  <c r="D320" i="21"/>
  <c r="E319" i="21"/>
  <c r="D319" i="21"/>
  <c r="E318" i="21"/>
  <c r="D318" i="21"/>
  <c r="E315" i="21"/>
  <c r="E313" i="21"/>
  <c r="D313" i="21"/>
  <c r="E312" i="21"/>
  <c r="D312" i="21"/>
  <c r="E311" i="21"/>
  <c r="D311" i="21"/>
  <c r="E310" i="21"/>
  <c r="D310" i="21"/>
  <c r="E309" i="21"/>
  <c r="D309" i="21"/>
  <c r="E308" i="21"/>
  <c r="D308" i="21"/>
  <c r="E307" i="21"/>
  <c r="E306" i="21"/>
  <c r="E305" i="21"/>
  <c r="E303" i="21"/>
  <c r="D303" i="21"/>
  <c r="E302" i="21"/>
  <c r="D302" i="21"/>
  <c r="E298" i="21"/>
  <c r="E293" i="21"/>
  <c r="E286" i="21"/>
  <c r="D286" i="21"/>
  <c r="E285" i="21"/>
  <c r="D285" i="21"/>
  <c r="E284" i="21"/>
  <c r="D284" i="21"/>
  <c r="E283" i="21"/>
  <c r="D283" i="21"/>
  <c r="E282" i="21"/>
  <c r="D282" i="21"/>
  <c r="E281" i="21"/>
  <c r="D281" i="21"/>
  <c r="E280" i="21"/>
  <c r="D280" i="21"/>
  <c r="E279" i="21"/>
  <c r="D279" i="21"/>
  <c r="E278" i="21"/>
  <c r="D278" i="21"/>
  <c r="E277" i="21"/>
  <c r="D277" i="21"/>
  <c r="E276" i="21"/>
  <c r="D276" i="21"/>
  <c r="E275" i="21"/>
  <c r="D275" i="21"/>
  <c r="E274" i="21"/>
  <c r="D274" i="21"/>
  <c r="E273" i="21"/>
  <c r="D273" i="21"/>
  <c r="E272" i="21"/>
  <c r="D272" i="21"/>
  <c r="E271" i="21"/>
  <c r="D271" i="21"/>
  <c r="E270" i="21"/>
  <c r="D270" i="21"/>
  <c r="E269" i="21"/>
  <c r="D269" i="21"/>
  <c r="E268" i="21"/>
  <c r="D268" i="21"/>
  <c r="E267" i="21"/>
  <c r="D267" i="21"/>
  <c r="E266" i="21"/>
  <c r="D266" i="21"/>
  <c r="E265" i="21"/>
  <c r="D265" i="21"/>
  <c r="E259" i="21"/>
  <c r="D259" i="21"/>
  <c r="E258" i="21"/>
  <c r="D258" i="21"/>
  <c r="E257" i="21"/>
  <c r="D257" i="21"/>
  <c r="E256" i="21"/>
  <c r="D256" i="21"/>
  <c r="D255" i="21"/>
  <c r="N254" i="21"/>
  <c r="D254" i="21"/>
  <c r="N253" i="21"/>
  <c r="D253" i="21"/>
  <c r="E252" i="21"/>
  <c r="D252" i="21"/>
  <c r="E251" i="21"/>
  <c r="D251" i="21"/>
  <c r="E250" i="21"/>
  <c r="D250" i="21"/>
  <c r="E249" i="21"/>
  <c r="D249" i="21"/>
  <c r="E248" i="21"/>
  <c r="D248" i="21"/>
  <c r="E247" i="21"/>
  <c r="D247" i="21"/>
  <c r="E246" i="21"/>
  <c r="D246" i="21"/>
  <c r="E245" i="21"/>
  <c r="D245" i="21"/>
  <c r="E244" i="21"/>
  <c r="D244" i="21"/>
  <c r="E243" i="21"/>
  <c r="D243" i="21"/>
  <c r="E242" i="21"/>
  <c r="D242" i="21"/>
  <c r="E241" i="21"/>
  <c r="D241" i="21"/>
  <c r="E240" i="21"/>
  <c r="D240" i="21"/>
  <c r="E239" i="21"/>
  <c r="D239" i="21"/>
  <c r="E238" i="21"/>
  <c r="D238" i="21"/>
  <c r="E237" i="21"/>
  <c r="D237" i="21"/>
  <c r="E236" i="21"/>
  <c r="D236" i="21"/>
  <c r="E235" i="21"/>
  <c r="D235" i="21"/>
  <c r="E234" i="21"/>
  <c r="D234" i="21"/>
  <c r="E233" i="21"/>
  <c r="D233" i="21"/>
  <c r="E232" i="21"/>
  <c r="D232" i="21"/>
  <c r="E231" i="21"/>
  <c r="D231" i="21"/>
  <c r="E230" i="21"/>
  <c r="D230" i="21"/>
  <c r="E229" i="21"/>
  <c r="D229" i="21"/>
  <c r="E226" i="21"/>
  <c r="D226" i="21"/>
  <c r="E225" i="21"/>
  <c r="D225" i="21"/>
  <c r="D224" i="21"/>
  <c r="D223" i="21"/>
  <c r="D222" i="21"/>
  <c r="E221" i="21"/>
  <c r="D221" i="21"/>
  <c r="E220" i="21"/>
  <c r="D220" i="21"/>
  <c r="E219" i="21"/>
  <c r="D219" i="21"/>
  <c r="E218" i="21"/>
  <c r="D218" i="21"/>
  <c r="E217" i="21"/>
  <c r="D217" i="21"/>
  <c r="E216" i="21"/>
  <c r="D216" i="21"/>
  <c r="E207" i="21"/>
  <c r="E205" i="21"/>
  <c r="D205" i="21"/>
  <c r="E202" i="21"/>
  <c r="E201" i="21"/>
  <c r="D201" i="21"/>
  <c r="E200" i="21"/>
  <c r="D200" i="21"/>
  <c r="E199" i="21"/>
  <c r="D199" i="21"/>
  <c r="E198" i="21"/>
  <c r="D198" i="21"/>
  <c r="E197" i="21"/>
  <c r="D197" i="21"/>
  <c r="E196" i="21"/>
  <c r="D196" i="21"/>
  <c r="E195" i="21"/>
  <c r="D195" i="21"/>
  <c r="E194" i="21"/>
  <c r="D194" i="21"/>
  <c r="E193" i="21"/>
  <c r="D193" i="21"/>
  <c r="E192" i="21"/>
  <c r="D192" i="21"/>
  <c r="E191" i="21"/>
  <c r="D191" i="21"/>
  <c r="E190" i="21"/>
  <c r="D190" i="21"/>
  <c r="E189" i="21"/>
  <c r="D189" i="21"/>
  <c r="E188" i="21"/>
  <c r="D188" i="21"/>
  <c r="E187" i="21"/>
  <c r="D187" i="21"/>
  <c r="E186" i="21"/>
  <c r="D186" i="21"/>
  <c r="E185" i="21"/>
  <c r="D185" i="21"/>
  <c r="E184" i="21"/>
  <c r="D184" i="21"/>
  <c r="E183" i="21"/>
  <c r="D183" i="21"/>
  <c r="E182" i="21"/>
  <c r="D182" i="21"/>
  <c r="E181" i="21"/>
  <c r="D181" i="21"/>
  <c r="E180" i="21"/>
  <c r="D180" i="21"/>
  <c r="E179" i="21"/>
  <c r="D179" i="21"/>
  <c r="E178" i="21"/>
  <c r="D178" i="21"/>
  <c r="E177" i="21"/>
  <c r="D177" i="21"/>
  <c r="E176" i="21"/>
  <c r="D176" i="21"/>
  <c r="E175" i="21"/>
  <c r="D175" i="21"/>
  <c r="E174" i="21"/>
  <c r="D174" i="21"/>
  <c r="E173" i="21"/>
  <c r="D173" i="21"/>
  <c r="E172" i="21"/>
  <c r="D172" i="21"/>
  <c r="E171" i="21"/>
  <c r="D171" i="21"/>
  <c r="E170" i="21"/>
  <c r="D170" i="21"/>
  <c r="E169" i="21"/>
  <c r="D169" i="21"/>
  <c r="E168" i="21"/>
  <c r="D168" i="21"/>
  <c r="E166" i="21"/>
  <c r="D166" i="21"/>
  <c r="E165" i="21"/>
  <c r="D165" i="21"/>
  <c r="E164" i="21"/>
  <c r="D164" i="21"/>
  <c r="E163" i="21"/>
  <c r="D163" i="21"/>
  <c r="E162" i="21"/>
  <c r="D162" i="21"/>
  <c r="E161" i="21"/>
  <c r="D161" i="21"/>
  <c r="E160" i="21"/>
  <c r="D160" i="21"/>
  <c r="E159" i="21"/>
  <c r="D159" i="21"/>
  <c r="E158" i="21"/>
  <c r="D158" i="21"/>
  <c r="E157" i="21"/>
  <c r="D157" i="21"/>
  <c r="E156" i="21"/>
  <c r="D156" i="21"/>
  <c r="E155" i="21"/>
  <c r="D155" i="21"/>
  <c r="E154" i="21"/>
  <c r="D154" i="21"/>
  <c r="E153" i="21"/>
  <c r="D153" i="21"/>
  <c r="E152" i="21"/>
  <c r="D152" i="21"/>
  <c r="E151" i="21"/>
  <c r="D151" i="21"/>
  <c r="E150" i="21"/>
  <c r="D150" i="21"/>
  <c r="E149" i="21"/>
  <c r="D149" i="21"/>
  <c r="E148" i="21"/>
  <c r="D148" i="21"/>
  <c r="E147" i="21"/>
  <c r="D147" i="21"/>
  <c r="E146" i="21"/>
  <c r="D146" i="21"/>
  <c r="E145" i="21"/>
  <c r="D145" i="21"/>
  <c r="E144" i="21"/>
  <c r="D144" i="21"/>
  <c r="E143" i="21"/>
  <c r="D143" i="21"/>
  <c r="E142" i="21"/>
  <c r="D142" i="21"/>
  <c r="E133" i="21"/>
  <c r="D133" i="21"/>
  <c r="E132" i="21"/>
  <c r="D132" i="21"/>
  <c r="D131" i="21"/>
  <c r="E130" i="21"/>
  <c r="D130" i="21"/>
  <c r="E129" i="21"/>
  <c r="D129" i="21"/>
  <c r="E128" i="21"/>
  <c r="D128" i="21"/>
  <c r="E127" i="21"/>
  <c r="D127" i="21"/>
  <c r="E126" i="21"/>
  <c r="D126" i="21"/>
  <c r="E125" i="21"/>
  <c r="D125" i="21"/>
  <c r="E124" i="21"/>
  <c r="D124" i="21"/>
  <c r="E123" i="21"/>
  <c r="D123" i="21"/>
  <c r="E122" i="21"/>
  <c r="D122" i="21"/>
  <c r="E121" i="21"/>
  <c r="D121" i="21"/>
  <c r="E120" i="21"/>
  <c r="D120" i="21"/>
  <c r="E119" i="21"/>
  <c r="D119" i="21"/>
  <c r="E118" i="21"/>
  <c r="D118" i="21"/>
  <c r="D321" i="18"/>
  <c r="D320" i="18"/>
  <c r="D319" i="18"/>
  <c r="D318" i="18"/>
  <c r="D316" i="18"/>
  <c r="D315" i="18"/>
  <c r="D314" i="18"/>
  <c r="D313" i="18"/>
  <c r="D312" i="18"/>
  <c r="D311" i="18"/>
  <c r="D310" i="18"/>
  <c r="D309" i="18"/>
  <c r="D308" i="18"/>
  <c r="D307" i="18"/>
  <c r="D306" i="18"/>
  <c r="D305" i="18"/>
  <c r="D304" i="18"/>
  <c r="D303" i="18"/>
  <c r="D302" i="18"/>
  <c r="D298" i="18"/>
  <c r="D294" i="18"/>
  <c r="D293" i="18"/>
  <c r="D292" i="18"/>
  <c r="D287" i="18"/>
  <c r="D286" i="18"/>
  <c r="D285" i="18"/>
  <c r="D284" i="18"/>
  <c r="D283" i="18"/>
  <c r="D282" i="18"/>
  <c r="D281" i="18"/>
  <c r="D280" i="18"/>
  <c r="D279" i="18"/>
  <c r="D278" i="18"/>
  <c r="D277" i="18"/>
  <c r="D276" i="18"/>
  <c r="D275" i="18"/>
  <c r="D274" i="18"/>
  <c r="D272" i="18"/>
  <c r="D271" i="18"/>
  <c r="D270" i="18"/>
  <c r="D269" i="18"/>
  <c r="D268" i="18"/>
  <c r="D267" i="18"/>
  <c r="D266" i="18"/>
  <c r="D265" i="18"/>
  <c r="D259" i="18"/>
  <c r="D258" i="18"/>
  <c r="D257" i="18"/>
  <c r="D256" i="18"/>
  <c r="D255" i="18"/>
  <c r="D254" i="18"/>
  <c r="D253" i="18"/>
  <c r="D252" i="18"/>
  <c r="D251" i="18"/>
  <c r="D242" i="18"/>
  <c r="D241" i="18"/>
  <c r="D240" i="18"/>
  <c r="D239" i="18"/>
  <c r="D238" i="18"/>
  <c r="D237" i="18"/>
  <c r="D236" i="18"/>
  <c r="D235" i="18"/>
  <c r="D234" i="18"/>
  <c r="D233" i="18"/>
  <c r="D232" i="18"/>
  <c r="D231" i="18"/>
  <c r="D230" i="18"/>
  <c r="D229" i="18"/>
  <c r="D228" i="18"/>
  <c r="D227" i="18"/>
  <c r="D225" i="18"/>
  <c r="D220" i="18"/>
  <c r="D219" i="18"/>
  <c r="D218" i="18"/>
  <c r="D217" i="18"/>
  <c r="D216" i="18"/>
  <c r="D206" i="18"/>
  <c r="D205" i="18"/>
  <c r="D202" i="18"/>
  <c r="F201" i="18"/>
  <c r="E201" i="18"/>
  <c r="D201" i="18"/>
  <c r="F200" i="18"/>
  <c r="E200" i="18" s="1"/>
  <c r="D200" i="18" s="1"/>
  <c r="F199" i="18"/>
  <c r="E199" i="18"/>
  <c r="D199" i="18" s="1"/>
  <c r="F198" i="18"/>
  <c r="E198" i="18"/>
  <c r="D198" i="18" s="1"/>
  <c r="D197" i="18"/>
  <c r="D196" i="18"/>
  <c r="D195" i="18"/>
  <c r="D194" i="18"/>
  <c r="D193" i="18"/>
  <c r="D192" i="18"/>
  <c r="D191" i="18"/>
  <c r="D190" i="18"/>
  <c r="D189" i="18"/>
  <c r="D188" i="18"/>
  <c r="D187" i="18"/>
  <c r="G186" i="18"/>
  <c r="G185" i="18" s="1"/>
  <c r="G184" i="18" s="1"/>
  <c r="G183" i="18" s="1"/>
  <c r="G182" i="18" s="1"/>
  <c r="F186" i="18"/>
  <c r="F185" i="18" s="1"/>
  <c r="F184" i="18" s="1"/>
  <c r="F183" i="18" s="1"/>
  <c r="F182" i="18" s="1"/>
  <c r="E186" i="18"/>
  <c r="E185" i="18" s="1"/>
  <c r="D186" i="18"/>
  <c r="D181" i="18"/>
  <c r="D180" i="18"/>
  <c r="D179" i="18"/>
  <c r="D178" i="18"/>
  <c r="D177" i="18"/>
  <c r="D176" i="18"/>
  <c r="D175" i="18"/>
  <c r="D174" i="18"/>
  <c r="D173" i="18"/>
  <c r="D172" i="18"/>
  <c r="D171" i="18"/>
  <c r="D170" i="18"/>
  <c r="D169" i="18"/>
  <c r="D168" i="18"/>
  <c r="D166" i="18"/>
  <c r="D165" i="18"/>
  <c r="D164" i="18"/>
  <c r="D163" i="18"/>
  <c r="D162" i="18"/>
  <c r="D161" i="18"/>
  <c r="D160" i="18"/>
  <c r="D159" i="18"/>
  <c r="D158" i="18"/>
  <c r="D157" i="18"/>
  <c r="D151" i="18"/>
  <c r="D150" i="18"/>
  <c r="D149" i="18"/>
  <c r="D148" i="18"/>
  <c r="D147" i="18"/>
  <c r="D146" i="18"/>
  <c r="D145" i="18"/>
  <c r="D144" i="18"/>
  <c r="D143" i="18"/>
  <c r="D142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Y321" i="17"/>
  <c r="X321" i="17"/>
  <c r="Y320" i="17"/>
  <c r="X320" i="17"/>
  <c r="Y319" i="17"/>
  <c r="X319" i="17"/>
  <c r="Y318" i="17"/>
  <c r="P318" i="17"/>
  <c r="I318" i="17"/>
  <c r="X318" i="17" s="1"/>
  <c r="Y317" i="17"/>
  <c r="P317" i="17"/>
  <c r="I317" i="17"/>
  <c r="X317" i="17" s="1"/>
  <c r="Y316" i="17"/>
  <c r="P316" i="17"/>
  <c r="I316" i="17"/>
  <c r="X316" i="17" s="1"/>
  <c r="Y315" i="17"/>
  <c r="P315" i="17"/>
  <c r="I315" i="17"/>
  <c r="X315" i="17" s="1"/>
  <c r="Y314" i="17"/>
  <c r="P314" i="17"/>
  <c r="I314" i="17"/>
  <c r="X314" i="17" s="1"/>
  <c r="Y313" i="17"/>
  <c r="P313" i="17"/>
  <c r="I313" i="17"/>
  <c r="X313" i="17" s="1"/>
  <c r="Y312" i="17"/>
  <c r="P312" i="17"/>
  <c r="I312" i="17"/>
  <c r="X312" i="17" s="1"/>
  <c r="Y311" i="17"/>
  <c r="P311" i="17"/>
  <c r="I311" i="17"/>
  <c r="X311" i="17" s="1"/>
  <c r="Y310" i="17"/>
  <c r="P310" i="17"/>
  <c r="I310" i="17"/>
  <c r="X310" i="17" s="1"/>
  <c r="Y309" i="17"/>
  <c r="P309" i="17"/>
  <c r="I309" i="17"/>
  <c r="X309" i="17" s="1"/>
  <c r="Y308" i="17"/>
  <c r="P308" i="17"/>
  <c r="I308" i="17"/>
  <c r="X308" i="17" s="1"/>
  <c r="Y307" i="17"/>
  <c r="P307" i="17"/>
  <c r="I307" i="17"/>
  <c r="X307" i="17" s="1"/>
  <c r="Y306" i="17"/>
  <c r="P306" i="17"/>
  <c r="I306" i="17"/>
  <c r="X306" i="17" s="1"/>
  <c r="Y305" i="17"/>
  <c r="P305" i="17"/>
  <c r="I305" i="17"/>
  <c r="X305" i="17" s="1"/>
  <c r="Y304" i="17"/>
  <c r="P304" i="17"/>
  <c r="X304" i="17" s="1"/>
  <c r="Y303" i="17"/>
  <c r="X303" i="17"/>
  <c r="P303" i="17"/>
  <c r="Y302" i="17"/>
  <c r="P302" i="17"/>
  <c r="X302" i="17" s="1"/>
  <c r="Y301" i="17"/>
  <c r="P301" i="17"/>
  <c r="X301" i="17" s="1"/>
  <c r="Y300" i="17"/>
  <c r="P300" i="17"/>
  <c r="I300" i="17"/>
  <c r="X300" i="17" s="1"/>
  <c r="Y299" i="17"/>
  <c r="P299" i="17"/>
  <c r="I299" i="17"/>
  <c r="X299" i="17" s="1"/>
  <c r="Y298" i="17"/>
  <c r="I298" i="17"/>
  <c r="X298" i="17" s="1"/>
  <c r="Y297" i="17"/>
  <c r="X297" i="17"/>
  <c r="Y296" i="17"/>
  <c r="I296" i="17"/>
  <c r="X296" i="17" s="1"/>
  <c r="Y295" i="17"/>
  <c r="P295" i="17"/>
  <c r="I295" i="17"/>
  <c r="X295" i="17" s="1"/>
  <c r="Y294" i="17"/>
  <c r="P294" i="17"/>
  <c r="I294" i="17"/>
  <c r="X294" i="17" s="1"/>
  <c r="Y293" i="17"/>
  <c r="P293" i="17"/>
  <c r="I293" i="17"/>
  <c r="Y292" i="17"/>
  <c r="P292" i="17"/>
  <c r="I292" i="17"/>
  <c r="Y291" i="17"/>
  <c r="X291" i="17"/>
  <c r="P291" i="17"/>
  <c r="I291" i="17"/>
  <c r="Y290" i="17"/>
  <c r="P290" i="17"/>
  <c r="X290" i="17" s="1"/>
  <c r="I290" i="17"/>
  <c r="Y289" i="17"/>
  <c r="X289" i="17"/>
  <c r="P289" i="17"/>
  <c r="I289" i="17"/>
  <c r="Y288" i="17"/>
  <c r="I288" i="17"/>
  <c r="X288" i="17" s="1"/>
  <c r="Y287" i="17"/>
  <c r="I287" i="17"/>
  <c r="X287" i="17" s="1"/>
  <c r="Y286" i="17"/>
  <c r="I286" i="17"/>
  <c r="X286" i="17" s="1"/>
  <c r="Y285" i="17"/>
  <c r="X285" i="17"/>
  <c r="I285" i="17"/>
  <c r="Y284" i="17"/>
  <c r="X284" i="17"/>
  <c r="P284" i="17"/>
  <c r="I284" i="17"/>
  <c r="Y283" i="17"/>
  <c r="I283" i="17"/>
  <c r="X283" i="17" s="1"/>
  <c r="Y282" i="17"/>
  <c r="I282" i="17"/>
  <c r="X282" i="17" s="1"/>
  <c r="Y281" i="17"/>
  <c r="I281" i="17"/>
  <c r="X281" i="17" s="1"/>
  <c r="Y280" i="17"/>
  <c r="X280" i="17"/>
  <c r="I280" i="17"/>
  <c r="Y279" i="17"/>
  <c r="X279" i="17"/>
  <c r="I279" i="17"/>
  <c r="Y278" i="17"/>
  <c r="I278" i="17"/>
  <c r="X278" i="17" s="1"/>
  <c r="Y277" i="17"/>
  <c r="I277" i="17"/>
  <c r="X277" i="17" s="1"/>
  <c r="Y276" i="17"/>
  <c r="X276" i="17"/>
  <c r="I276" i="17"/>
  <c r="Y275" i="17"/>
  <c r="I275" i="17"/>
  <c r="X275" i="17" s="1"/>
  <c r="Y274" i="17"/>
  <c r="I274" i="17"/>
  <c r="X274" i="17" s="1"/>
  <c r="Y273" i="17"/>
  <c r="I273" i="17"/>
  <c r="X273" i="17" s="1"/>
  <c r="Y272" i="17"/>
  <c r="X272" i="17"/>
  <c r="I272" i="17"/>
  <c r="Y271" i="17"/>
  <c r="X271" i="17"/>
  <c r="I271" i="17"/>
  <c r="Y270" i="17"/>
  <c r="P270" i="17"/>
  <c r="I270" i="17"/>
  <c r="X270" i="17" s="1"/>
  <c r="Y269" i="17"/>
  <c r="P269" i="17"/>
  <c r="I269" i="17"/>
  <c r="X269" i="17" s="1"/>
  <c r="Y268" i="17"/>
  <c r="P268" i="17"/>
  <c r="I268" i="17"/>
  <c r="X268" i="17" s="1"/>
  <c r="Y267" i="17"/>
  <c r="P267" i="17"/>
  <c r="I267" i="17"/>
  <c r="X267" i="17" s="1"/>
  <c r="Y266" i="17"/>
  <c r="P266" i="17"/>
  <c r="I266" i="17"/>
  <c r="X266" i="17" s="1"/>
  <c r="Y265" i="17"/>
  <c r="P265" i="17"/>
  <c r="I265" i="17"/>
  <c r="X265" i="17" s="1"/>
  <c r="Y264" i="17"/>
  <c r="P264" i="17"/>
  <c r="I264" i="17"/>
  <c r="X264" i="17" s="1"/>
  <c r="Y263" i="17"/>
  <c r="P263" i="17"/>
  <c r="I263" i="17"/>
  <c r="X263" i="17" s="1"/>
  <c r="Y262" i="17"/>
  <c r="P262" i="17"/>
  <c r="I262" i="17"/>
  <c r="X262" i="17" s="1"/>
  <c r="Y256" i="17"/>
  <c r="P256" i="17"/>
  <c r="I256" i="17"/>
  <c r="X256" i="17" s="1"/>
  <c r="Y255" i="17"/>
  <c r="P255" i="17"/>
  <c r="I255" i="17"/>
  <c r="X255" i="17" s="1"/>
  <c r="Y254" i="17"/>
  <c r="P254" i="17"/>
  <c r="I254" i="17"/>
  <c r="X254" i="17" s="1"/>
  <c r="Y253" i="17"/>
  <c r="P253" i="17"/>
  <c r="I253" i="17"/>
  <c r="X253" i="17" s="1"/>
  <c r="Y252" i="17"/>
  <c r="P252" i="17"/>
  <c r="I252" i="17"/>
  <c r="X252" i="17" s="1"/>
  <c r="Y251" i="17"/>
  <c r="P251" i="17"/>
  <c r="I251" i="17"/>
  <c r="X251" i="17" s="1"/>
  <c r="Y250" i="17"/>
  <c r="P250" i="17"/>
  <c r="I250" i="17"/>
  <c r="X250" i="17" s="1"/>
  <c r="H250" i="17"/>
  <c r="Y249" i="17"/>
  <c r="P249" i="17"/>
  <c r="X249" i="17" s="1"/>
  <c r="I249" i="17"/>
  <c r="Y248" i="17"/>
  <c r="X248" i="17"/>
  <c r="P248" i="17"/>
  <c r="I248" i="17"/>
  <c r="I245" i="17"/>
  <c r="Y244" i="17"/>
  <c r="X244" i="17"/>
  <c r="P244" i="17"/>
  <c r="I244" i="17"/>
  <c r="Y243" i="17"/>
  <c r="X243" i="17"/>
  <c r="P243" i="17"/>
  <c r="I243" i="17"/>
  <c r="Y242" i="17"/>
  <c r="X242" i="17"/>
  <c r="P242" i="17"/>
  <c r="I242" i="17"/>
  <c r="Y241" i="17"/>
  <c r="X241" i="17"/>
  <c r="P241" i="17"/>
  <c r="I241" i="17"/>
  <c r="Y240" i="17"/>
  <c r="X240" i="17"/>
  <c r="P240" i="17"/>
  <c r="I240" i="17"/>
  <c r="Y239" i="17"/>
  <c r="X239" i="17"/>
  <c r="I239" i="17"/>
  <c r="Y238" i="17"/>
  <c r="I238" i="17"/>
  <c r="X238" i="17" s="1"/>
  <c r="Y237" i="17"/>
  <c r="I237" i="17"/>
  <c r="X237" i="17" s="1"/>
  <c r="Y236" i="17"/>
  <c r="I236" i="17"/>
  <c r="X236" i="17" s="1"/>
  <c r="Y235" i="17"/>
  <c r="X235" i="17"/>
  <c r="I235" i="17"/>
  <c r="Y234" i="17"/>
  <c r="X234" i="17"/>
  <c r="P234" i="17"/>
  <c r="I234" i="17"/>
  <c r="Y233" i="17"/>
  <c r="P233" i="17"/>
  <c r="X233" i="17" s="1"/>
  <c r="I233" i="17"/>
  <c r="Y232" i="17"/>
  <c r="X232" i="17"/>
  <c r="P232" i="17"/>
  <c r="I232" i="17"/>
  <c r="Y231" i="17"/>
  <c r="P231" i="17"/>
  <c r="X231" i="17" s="1"/>
  <c r="I231" i="17"/>
  <c r="Y230" i="17"/>
  <c r="X230" i="17"/>
  <c r="P230" i="17"/>
  <c r="I230" i="17"/>
  <c r="Y229" i="17"/>
  <c r="P229" i="17"/>
  <c r="X229" i="17" s="1"/>
  <c r="I229" i="17"/>
  <c r="Y228" i="17"/>
  <c r="X228" i="17"/>
  <c r="P228" i="17"/>
  <c r="I228" i="17"/>
  <c r="Y227" i="17"/>
  <c r="P227" i="17"/>
  <c r="X227" i="17" s="1"/>
  <c r="I227" i="17"/>
  <c r="Y226" i="17"/>
  <c r="X226" i="17"/>
  <c r="P226" i="17"/>
  <c r="I226" i="17"/>
  <c r="Y225" i="17"/>
  <c r="X225" i="17"/>
  <c r="Z225" i="17" s="1"/>
  <c r="Y224" i="17"/>
  <c r="X224" i="17"/>
  <c r="Z224" i="17" s="1"/>
  <c r="Y223" i="17"/>
  <c r="P223" i="17"/>
  <c r="I223" i="17"/>
  <c r="X223" i="17" s="1"/>
  <c r="Y222" i="17"/>
  <c r="P222" i="17"/>
  <c r="I222" i="17"/>
  <c r="X222" i="17" s="1"/>
  <c r="Y221" i="17"/>
  <c r="I221" i="17"/>
  <c r="X221" i="17" s="1"/>
  <c r="Y220" i="17"/>
  <c r="X220" i="17"/>
  <c r="I220" i="17"/>
  <c r="Y219" i="17"/>
  <c r="X219" i="17"/>
  <c r="P219" i="17"/>
  <c r="I219" i="17"/>
  <c r="Y218" i="17"/>
  <c r="P218" i="17"/>
  <c r="X218" i="17" s="1"/>
  <c r="I218" i="17"/>
  <c r="Y217" i="17"/>
  <c r="X217" i="17"/>
  <c r="P217" i="17"/>
  <c r="I217" i="17"/>
  <c r="Y216" i="17"/>
  <c r="P216" i="17"/>
  <c r="X216" i="17" s="1"/>
  <c r="I216" i="17"/>
  <c r="Y215" i="17"/>
  <c r="X215" i="17"/>
  <c r="I215" i="17"/>
  <c r="Y214" i="17"/>
  <c r="I214" i="17"/>
  <c r="X214" i="17" s="1"/>
  <c r="Y213" i="17"/>
  <c r="I213" i="17"/>
  <c r="X213" i="17" s="1"/>
  <c r="P212" i="17"/>
  <c r="P206" i="17"/>
  <c r="P205" i="17"/>
  <c r="P204" i="17"/>
  <c r="Y203" i="17"/>
  <c r="X203" i="17"/>
  <c r="I203" i="17"/>
  <c r="Y202" i="17"/>
  <c r="P202" i="17"/>
  <c r="Y201" i="17"/>
  <c r="P201" i="17"/>
  <c r="Y200" i="17"/>
  <c r="P200" i="17"/>
  <c r="X200" i="17" s="1"/>
  <c r="Y199" i="17"/>
  <c r="P199" i="17"/>
  <c r="I199" i="17"/>
  <c r="X199" i="17" s="1"/>
  <c r="Y198" i="17"/>
  <c r="P198" i="17"/>
  <c r="I198" i="17"/>
  <c r="AA198" i="17" s="1"/>
  <c r="Y197" i="17"/>
  <c r="P197" i="17"/>
  <c r="I197" i="17"/>
  <c r="X197" i="17" s="1"/>
  <c r="Y196" i="17"/>
  <c r="P196" i="17"/>
  <c r="I196" i="17"/>
  <c r="X196" i="17" s="1"/>
  <c r="Y195" i="17"/>
  <c r="P195" i="17"/>
  <c r="I195" i="17"/>
  <c r="X195" i="17" s="1"/>
  <c r="Y194" i="17"/>
  <c r="I194" i="17"/>
  <c r="X194" i="17" s="1"/>
  <c r="Y193" i="17"/>
  <c r="X193" i="17"/>
  <c r="I193" i="17"/>
  <c r="Y192" i="17"/>
  <c r="I192" i="17"/>
  <c r="X192" i="17" s="1"/>
  <c r="Y191" i="17"/>
  <c r="I191" i="17"/>
  <c r="X191" i="17" s="1"/>
  <c r="Y190" i="17"/>
  <c r="I190" i="17"/>
  <c r="X190" i="17" s="1"/>
  <c r="Y189" i="17"/>
  <c r="X189" i="17"/>
  <c r="I189" i="17"/>
  <c r="Y188" i="17"/>
  <c r="X188" i="17"/>
  <c r="I188" i="17"/>
  <c r="Y187" i="17"/>
  <c r="I187" i="17"/>
  <c r="X187" i="17" s="1"/>
  <c r="Y186" i="17"/>
  <c r="I186" i="17"/>
  <c r="X186" i="17" s="1"/>
  <c r="Y185" i="17"/>
  <c r="X185" i="17"/>
  <c r="I185" i="17"/>
  <c r="Y184" i="17"/>
  <c r="I184" i="17"/>
  <c r="X184" i="17" s="1"/>
  <c r="Y183" i="17"/>
  <c r="I183" i="17"/>
  <c r="X183" i="17" s="1"/>
  <c r="Y182" i="17"/>
  <c r="I182" i="17"/>
  <c r="X182" i="17" s="1"/>
  <c r="Y181" i="17"/>
  <c r="X181" i="17"/>
  <c r="I181" i="17"/>
  <c r="Y180" i="17"/>
  <c r="X180" i="17"/>
  <c r="I180" i="17"/>
  <c r="Y179" i="17"/>
  <c r="I179" i="17"/>
  <c r="X179" i="17" s="1"/>
  <c r="Y178" i="17"/>
  <c r="I178" i="17"/>
  <c r="X178" i="17" s="1"/>
  <c r="Y177" i="17"/>
  <c r="X177" i="17"/>
  <c r="I177" i="17"/>
  <c r="Y176" i="17"/>
  <c r="I176" i="17"/>
  <c r="X176" i="17" s="1"/>
  <c r="Y175" i="17"/>
  <c r="I175" i="17"/>
  <c r="X175" i="17" s="1"/>
  <c r="Y174" i="17"/>
  <c r="I174" i="17"/>
  <c r="X174" i="17" s="1"/>
  <c r="Y173" i="17"/>
  <c r="X173" i="17"/>
  <c r="P173" i="17"/>
  <c r="I173" i="17"/>
  <c r="Y172" i="17"/>
  <c r="X172" i="17"/>
  <c r="P172" i="17"/>
  <c r="I172" i="17"/>
  <c r="Y171" i="17"/>
  <c r="X171" i="17"/>
  <c r="P171" i="17"/>
  <c r="I171" i="17"/>
  <c r="Y170" i="17"/>
  <c r="X170" i="17"/>
  <c r="P170" i="17"/>
  <c r="I170" i="17"/>
  <c r="Y169" i="17"/>
  <c r="X169" i="17"/>
  <c r="P169" i="17"/>
  <c r="I169" i="17"/>
  <c r="Y168" i="17"/>
  <c r="X168" i="17"/>
  <c r="P168" i="17"/>
  <c r="I168" i="17"/>
  <c r="Y167" i="17"/>
  <c r="X167" i="17"/>
  <c r="P167" i="17"/>
  <c r="I167" i="17"/>
  <c r="Y166" i="17"/>
  <c r="X166" i="17"/>
  <c r="P166" i="17"/>
  <c r="I166" i="17"/>
  <c r="Y165" i="17"/>
  <c r="X165" i="17"/>
  <c r="P165" i="17"/>
  <c r="I165" i="17"/>
  <c r="Y164" i="17"/>
  <c r="I164" i="17"/>
  <c r="Y163" i="17"/>
  <c r="P163" i="17"/>
  <c r="X163" i="17" s="1"/>
  <c r="I163" i="17"/>
  <c r="Y162" i="17"/>
  <c r="P162" i="17"/>
  <c r="X162" i="17" s="1"/>
  <c r="Y161" i="17"/>
  <c r="P161" i="17"/>
  <c r="X161" i="17" s="1"/>
  <c r="I161" i="17"/>
  <c r="Y160" i="17"/>
  <c r="P160" i="17"/>
  <c r="X160" i="17" s="1"/>
  <c r="I160" i="17"/>
  <c r="Y159" i="17"/>
  <c r="P159" i="17"/>
  <c r="X159" i="17" s="1"/>
  <c r="Y158" i="17"/>
  <c r="X158" i="17"/>
  <c r="P158" i="17"/>
  <c r="I158" i="17"/>
  <c r="Y157" i="17"/>
  <c r="X157" i="17"/>
  <c r="P157" i="17"/>
  <c r="I157" i="17"/>
  <c r="Y156" i="17"/>
  <c r="X156" i="17"/>
  <c r="P156" i="17"/>
  <c r="I156" i="17"/>
  <c r="Y155" i="17"/>
  <c r="X155" i="17"/>
  <c r="P155" i="17"/>
  <c r="I155" i="17"/>
  <c r="Y154" i="17"/>
  <c r="X154" i="17"/>
  <c r="I154" i="17"/>
  <c r="Y153" i="17"/>
  <c r="X153" i="17"/>
  <c r="I153" i="17"/>
  <c r="Y152" i="17"/>
  <c r="I152" i="17"/>
  <c r="X152" i="17" s="1"/>
  <c r="Y151" i="17"/>
  <c r="I151" i="17"/>
  <c r="X151" i="17" s="1"/>
  <c r="Y150" i="17"/>
  <c r="X150" i="17"/>
  <c r="I150" i="17"/>
  <c r="Y149" i="17"/>
  <c r="I149" i="17"/>
  <c r="X149" i="17" s="1"/>
  <c r="Y148" i="17"/>
  <c r="P148" i="17"/>
  <c r="I148" i="17"/>
  <c r="X148" i="17" s="1"/>
  <c r="Y147" i="17"/>
  <c r="P147" i="17"/>
  <c r="I147" i="17"/>
  <c r="X147" i="17" s="1"/>
  <c r="Y146" i="17"/>
  <c r="P146" i="17"/>
  <c r="I146" i="17"/>
  <c r="X146" i="17" s="1"/>
  <c r="Y145" i="17"/>
  <c r="P145" i="17"/>
  <c r="I145" i="17"/>
  <c r="X145" i="17" s="1"/>
  <c r="Y144" i="17"/>
  <c r="P144" i="17"/>
  <c r="I144" i="17"/>
  <c r="X144" i="17" s="1"/>
  <c r="Y143" i="17"/>
  <c r="P143" i="17"/>
  <c r="I143" i="17"/>
  <c r="X143" i="17" s="1"/>
  <c r="Y142" i="17"/>
  <c r="P142" i="17"/>
  <c r="I142" i="17"/>
  <c r="X142" i="17" s="1"/>
  <c r="Y141" i="17"/>
  <c r="P141" i="17"/>
  <c r="I141" i="17"/>
  <c r="X141" i="17" s="1"/>
  <c r="Y140" i="17"/>
  <c r="P140" i="17"/>
  <c r="I140" i="17"/>
  <c r="X140" i="17" s="1"/>
  <c r="Y139" i="17"/>
  <c r="P139" i="17"/>
  <c r="I139" i="17"/>
  <c r="X139" i="17" s="1"/>
  <c r="Y138" i="17"/>
  <c r="P138" i="17"/>
  <c r="I138" i="17"/>
  <c r="X138" i="17" s="1"/>
  <c r="Y137" i="17"/>
  <c r="P137" i="17"/>
  <c r="I137" i="17"/>
  <c r="X137" i="17" s="1"/>
  <c r="Y136" i="17"/>
  <c r="P136" i="17"/>
  <c r="I136" i="17"/>
  <c r="X136" i="17" s="1"/>
  <c r="Y135" i="17"/>
  <c r="P135" i="17"/>
  <c r="I135" i="17"/>
  <c r="X135" i="17" s="1"/>
  <c r="Y134" i="17"/>
  <c r="P134" i="17"/>
  <c r="I134" i="17"/>
  <c r="X134" i="17" s="1"/>
  <c r="Y133" i="17"/>
  <c r="P133" i="17"/>
  <c r="I133" i="17"/>
  <c r="X133" i="17" s="1"/>
  <c r="Y132" i="17"/>
  <c r="P132" i="17"/>
  <c r="I132" i="17"/>
  <c r="X132" i="17" s="1"/>
  <c r="Y131" i="17"/>
  <c r="P131" i="17"/>
  <c r="I131" i="17"/>
  <c r="X131" i="17" s="1"/>
  <c r="Y130" i="17"/>
  <c r="P130" i="17"/>
  <c r="I130" i="17"/>
  <c r="X130" i="17" s="1"/>
  <c r="Y129" i="17"/>
  <c r="P129" i="17"/>
  <c r="I129" i="17"/>
  <c r="X129" i="17" s="1"/>
  <c r="Y128" i="17"/>
  <c r="P128" i="17"/>
  <c r="I128" i="17"/>
  <c r="X128" i="17" s="1"/>
  <c r="Y127" i="17"/>
  <c r="P127" i="17"/>
  <c r="I127" i="17"/>
  <c r="X127" i="17" s="1"/>
  <c r="Y126" i="17"/>
  <c r="P126" i="17"/>
  <c r="I126" i="17"/>
  <c r="X126" i="17" s="1"/>
  <c r="Y125" i="17"/>
  <c r="P125" i="17"/>
  <c r="I125" i="17"/>
  <c r="X125" i="17" s="1"/>
  <c r="Y124" i="17"/>
  <c r="P124" i="17"/>
  <c r="K124" i="17"/>
  <c r="I124" i="17" s="1"/>
  <c r="X124" i="17" s="1"/>
  <c r="Y123" i="17"/>
  <c r="P123" i="17"/>
  <c r="X123" i="17" s="1"/>
  <c r="I123" i="17"/>
  <c r="Y122" i="17"/>
  <c r="X122" i="17"/>
  <c r="P122" i="17"/>
  <c r="I122" i="17"/>
  <c r="Y121" i="17"/>
  <c r="P121" i="17"/>
  <c r="X121" i="17" s="1"/>
  <c r="I121" i="17"/>
  <c r="Y120" i="17"/>
  <c r="X120" i="17"/>
  <c r="P120" i="17"/>
  <c r="I120" i="17"/>
  <c r="Y119" i="17"/>
  <c r="P119" i="17"/>
  <c r="X119" i="17" s="1"/>
  <c r="I119" i="17"/>
  <c r="Y118" i="17"/>
  <c r="X118" i="17"/>
  <c r="P118" i="17"/>
  <c r="I118" i="17"/>
  <c r="Y117" i="17"/>
  <c r="P117" i="17"/>
  <c r="X117" i="17" s="1"/>
  <c r="I117" i="17"/>
  <c r="Y116" i="17"/>
  <c r="X116" i="17"/>
  <c r="P116" i="17"/>
  <c r="I116" i="17"/>
  <c r="Y115" i="17"/>
  <c r="P115" i="17"/>
  <c r="X115" i="17" s="1"/>
  <c r="I115" i="17"/>
  <c r="F63" i="19" l="1"/>
  <c r="D185" i="18"/>
  <c r="E184" i="18"/>
  <c r="X198" i="17"/>
  <c r="Z198" i="17" s="1"/>
  <c r="AB198" i="17" s="1"/>
  <c r="E183" i="18" l="1"/>
  <c r="D184" i="18"/>
  <c r="D183" i="18" l="1"/>
  <c r="E182" i="18"/>
  <c r="D182" i="18" s="1"/>
  <c r="V237" i="19" l="1"/>
  <c r="V236" i="19"/>
  <c r="V235" i="19"/>
  <c r="E117" i="21"/>
  <c r="D117" i="21"/>
  <c r="E116" i="21"/>
  <c r="D116" i="21"/>
  <c r="E115" i="21"/>
  <c r="D115" i="21"/>
  <c r="E114" i="21"/>
  <c r="D114" i="21"/>
  <c r="E113" i="21"/>
  <c r="D113" i="21"/>
  <c r="E112" i="21"/>
  <c r="D112" i="21"/>
  <c r="E111" i="21"/>
  <c r="D111" i="21"/>
  <c r="E110" i="21"/>
  <c r="D110" i="21"/>
  <c r="E109" i="21"/>
  <c r="D109" i="21"/>
  <c r="E108" i="21"/>
  <c r="D108" i="21"/>
  <c r="E107" i="21"/>
  <c r="D107" i="21"/>
  <c r="E106" i="21"/>
  <c r="D106" i="21"/>
  <c r="E105" i="21"/>
  <c r="D105" i="21"/>
  <c r="E104" i="21"/>
  <c r="D104" i="21"/>
  <c r="E103" i="21"/>
  <c r="D103" i="21"/>
  <c r="E102" i="21"/>
  <c r="D102" i="21"/>
  <c r="E101" i="21"/>
  <c r="D101" i="21"/>
  <c r="E100" i="21"/>
  <c r="D100" i="21"/>
  <c r="E99" i="21"/>
  <c r="D99" i="21"/>
  <c r="E98" i="21"/>
  <c r="D98" i="21"/>
  <c r="E97" i="21"/>
  <c r="D97" i="21"/>
  <c r="E96" i="21"/>
  <c r="D96" i="21"/>
  <c r="E95" i="21"/>
  <c r="D95" i="21"/>
  <c r="E94" i="21"/>
  <c r="D94" i="21"/>
  <c r="E93" i="21"/>
  <c r="D93" i="21"/>
  <c r="E92" i="21"/>
  <c r="D92" i="21"/>
  <c r="E91" i="21"/>
  <c r="D91" i="21"/>
  <c r="E90" i="21"/>
  <c r="D90" i="21"/>
  <c r="E89" i="21"/>
  <c r="D89" i="21"/>
  <c r="E88" i="21"/>
  <c r="D88" i="21"/>
  <c r="E87" i="21"/>
  <c r="D87" i="21"/>
  <c r="E86" i="21"/>
  <c r="D86" i="21"/>
  <c r="E85" i="21"/>
  <c r="D85" i="21"/>
  <c r="E84" i="21"/>
  <c r="D84" i="21"/>
  <c r="E83" i="21"/>
  <c r="D83" i="21"/>
  <c r="E82" i="21"/>
  <c r="D82" i="21"/>
  <c r="E81" i="21"/>
  <c r="D81" i="21"/>
  <c r="E80" i="21"/>
  <c r="D80" i="21"/>
  <c r="E79" i="21"/>
  <c r="D79" i="21"/>
  <c r="E78" i="21"/>
  <c r="D78" i="21"/>
  <c r="E77" i="21"/>
  <c r="D77" i="21"/>
  <c r="E76" i="21"/>
  <c r="D76" i="21"/>
  <c r="E75" i="21"/>
  <c r="D75" i="21"/>
  <c r="E74" i="21"/>
  <c r="D74" i="21"/>
  <c r="E73" i="21"/>
  <c r="D73" i="21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Y114" i="17"/>
  <c r="P114" i="17"/>
  <c r="I114" i="17"/>
  <c r="X114" i="17" s="1"/>
  <c r="Y113" i="17"/>
  <c r="P113" i="17"/>
  <c r="X113" i="17" s="1"/>
  <c r="I113" i="17"/>
  <c r="Y112" i="17"/>
  <c r="P112" i="17"/>
  <c r="I112" i="17"/>
  <c r="X112" i="17" s="1"/>
  <c r="AF111" i="17"/>
  <c r="Y111" i="17"/>
  <c r="X111" i="17"/>
  <c r="P111" i="17"/>
  <c r="I111" i="17"/>
  <c r="Y110" i="17"/>
  <c r="P110" i="17"/>
  <c r="I110" i="17"/>
  <c r="X110" i="17" s="1"/>
  <c r="Z109" i="17"/>
  <c r="Y109" i="17"/>
  <c r="P109" i="17"/>
  <c r="X109" i="17" s="1"/>
  <c r="I109" i="17"/>
  <c r="Y108" i="17"/>
  <c r="P108" i="17"/>
  <c r="I108" i="17"/>
  <c r="X108" i="17" s="1"/>
  <c r="Y107" i="17"/>
  <c r="P107" i="17"/>
  <c r="X107" i="17" s="1"/>
  <c r="I107" i="17"/>
  <c r="Y106" i="17"/>
  <c r="P106" i="17"/>
  <c r="I106" i="17"/>
  <c r="X106" i="17" s="1"/>
  <c r="Y105" i="17"/>
  <c r="P105" i="17"/>
  <c r="X105" i="17" s="1"/>
  <c r="I105" i="17"/>
  <c r="Y104" i="17"/>
  <c r="P104" i="17"/>
  <c r="I104" i="17"/>
  <c r="X104" i="17" s="1"/>
  <c r="Y103" i="17"/>
  <c r="P103" i="17"/>
  <c r="X103" i="17" s="1"/>
  <c r="I103" i="17"/>
  <c r="Y102" i="17"/>
  <c r="P102" i="17"/>
  <c r="I102" i="17"/>
  <c r="X102" i="17" s="1"/>
  <c r="Y101" i="17"/>
  <c r="P101" i="17"/>
  <c r="X101" i="17" s="1"/>
  <c r="I101" i="17"/>
  <c r="Y100" i="17"/>
  <c r="P100" i="17"/>
  <c r="I100" i="17"/>
  <c r="X100" i="17" s="1"/>
  <c r="Y99" i="17"/>
  <c r="P99" i="17"/>
  <c r="X99" i="17" s="1"/>
  <c r="I99" i="17"/>
  <c r="Y98" i="17"/>
  <c r="P98" i="17"/>
  <c r="I98" i="17"/>
  <c r="X98" i="17" s="1"/>
  <c r="Y97" i="17"/>
  <c r="P97" i="17"/>
  <c r="X97" i="17" s="1"/>
  <c r="I97" i="17"/>
  <c r="Y96" i="17"/>
  <c r="P96" i="17"/>
  <c r="I96" i="17"/>
  <c r="X96" i="17" s="1"/>
  <c r="Y95" i="17"/>
  <c r="P95" i="17"/>
  <c r="X95" i="17" s="1"/>
  <c r="I95" i="17"/>
  <c r="Y94" i="17"/>
  <c r="P94" i="17"/>
  <c r="I94" i="17"/>
  <c r="X94" i="17" s="1"/>
  <c r="Y93" i="17"/>
  <c r="P93" i="17"/>
  <c r="X93" i="17" s="1"/>
  <c r="I93" i="17"/>
  <c r="Y92" i="17"/>
  <c r="P92" i="17"/>
  <c r="I92" i="17"/>
  <c r="X92" i="17" s="1"/>
  <c r="Y91" i="17"/>
  <c r="P91" i="17"/>
  <c r="X91" i="17" s="1"/>
  <c r="I91" i="17"/>
  <c r="Y90" i="17"/>
  <c r="P90" i="17"/>
  <c r="I90" i="17"/>
  <c r="X90" i="17" s="1"/>
  <c r="Y89" i="17"/>
  <c r="P89" i="17"/>
  <c r="I89" i="17"/>
  <c r="X89" i="17" s="1"/>
  <c r="Y88" i="17"/>
  <c r="P88" i="17"/>
  <c r="I88" i="17"/>
  <c r="X88" i="17" s="1"/>
  <c r="Y87" i="17"/>
  <c r="P87" i="17"/>
  <c r="I87" i="17"/>
  <c r="X87" i="17" s="1"/>
  <c r="Y86" i="17"/>
  <c r="P86" i="17"/>
  <c r="I86" i="17"/>
  <c r="X86" i="17" s="1"/>
  <c r="Y85" i="17"/>
  <c r="P85" i="17"/>
  <c r="I85" i="17"/>
  <c r="X85" i="17" s="1"/>
  <c r="Y84" i="17"/>
  <c r="P84" i="17"/>
  <c r="I84" i="17"/>
  <c r="X84" i="17" s="1"/>
  <c r="Y83" i="17"/>
  <c r="P83" i="17"/>
  <c r="I83" i="17"/>
  <c r="X83" i="17" s="1"/>
  <c r="Y82" i="17"/>
  <c r="P82" i="17"/>
  <c r="I82" i="17"/>
  <c r="X82" i="17" s="1"/>
  <c r="Y81" i="17"/>
  <c r="P81" i="17"/>
  <c r="I81" i="17"/>
  <c r="X81" i="17" s="1"/>
  <c r="Y80" i="17"/>
  <c r="P80" i="17"/>
  <c r="I80" i="17"/>
  <c r="X80" i="17" s="1"/>
  <c r="Y79" i="17"/>
  <c r="P79" i="17"/>
  <c r="I79" i="17"/>
  <c r="X79" i="17" s="1"/>
  <c r="Y78" i="17"/>
  <c r="P78" i="17"/>
  <c r="I78" i="17"/>
  <c r="X78" i="17" s="1"/>
  <c r="Y77" i="17"/>
  <c r="P77" i="17"/>
  <c r="I77" i="17"/>
  <c r="X77" i="17" s="1"/>
  <c r="Y76" i="17"/>
  <c r="P76" i="17"/>
  <c r="I76" i="17"/>
  <c r="X76" i="17" s="1"/>
  <c r="Y75" i="17"/>
  <c r="P75" i="17"/>
  <c r="I75" i="17"/>
  <c r="X75" i="17" s="1"/>
  <c r="Y74" i="17"/>
  <c r="P74" i="17"/>
  <c r="I74" i="17"/>
  <c r="X74" i="17" s="1"/>
  <c r="Y73" i="17"/>
  <c r="P73" i="17"/>
  <c r="I73" i="17"/>
  <c r="X73" i="17" s="1"/>
  <c r="Y72" i="17"/>
  <c r="P72" i="17"/>
  <c r="I72" i="17"/>
  <c r="X72" i="17" s="1"/>
  <c r="Y71" i="17"/>
  <c r="P71" i="17"/>
  <c r="I71" i="17"/>
  <c r="X71" i="17" s="1"/>
  <c r="Y70" i="17"/>
  <c r="P70" i="17"/>
  <c r="I70" i="17"/>
  <c r="X70" i="17" s="1"/>
  <c r="F9" i="19" l="1"/>
  <c r="F10" i="19"/>
  <c r="F11" i="19"/>
  <c r="F12" i="19"/>
  <c r="F13" i="19"/>
  <c r="F14" i="19"/>
  <c r="F15" i="19"/>
  <c r="F16" i="19"/>
  <c r="F17" i="19"/>
  <c r="F18" i="19"/>
  <c r="F19" i="19"/>
  <c r="E12" i="21"/>
  <c r="E13" i="21"/>
  <c r="E14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E32" i="21"/>
  <c r="E33" i="21"/>
  <c r="E34" i="21"/>
  <c r="E35" i="21"/>
  <c r="E36" i="21"/>
  <c r="E37" i="21"/>
  <c r="E38" i="21"/>
  <c r="E39" i="21"/>
  <c r="E40" i="21"/>
  <c r="E41" i="21"/>
  <c r="E42" i="21"/>
  <c r="E43" i="21"/>
  <c r="E44" i="21"/>
  <c r="E45" i="21"/>
  <c r="E46" i="21"/>
  <c r="E47" i="21"/>
  <c r="E48" i="21"/>
  <c r="E49" i="21"/>
  <c r="E50" i="21"/>
  <c r="E51" i="21"/>
  <c r="E52" i="21"/>
  <c r="E53" i="21"/>
  <c r="E54" i="21"/>
  <c r="E55" i="21"/>
  <c r="E56" i="21"/>
  <c r="E57" i="21"/>
  <c r="E58" i="21"/>
  <c r="E59" i="21"/>
  <c r="E60" i="21"/>
  <c r="E61" i="21"/>
  <c r="E62" i="21"/>
  <c r="E63" i="21"/>
  <c r="E64" i="21"/>
  <c r="E65" i="21"/>
  <c r="E66" i="21"/>
  <c r="E67" i="21"/>
  <c r="E68" i="21"/>
  <c r="E69" i="21"/>
  <c r="E70" i="21"/>
  <c r="E71" i="21"/>
  <c r="E72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38" i="21"/>
  <c r="D39" i="21"/>
  <c r="D40" i="21"/>
  <c r="D41" i="21"/>
  <c r="D42" i="21"/>
  <c r="D43" i="21"/>
  <c r="D44" i="21"/>
  <c r="D45" i="21"/>
  <c r="D46" i="21"/>
  <c r="D47" i="21"/>
  <c r="D48" i="21"/>
  <c r="D49" i="21"/>
  <c r="D50" i="21"/>
  <c r="D51" i="21"/>
  <c r="D52" i="21"/>
  <c r="D53" i="21"/>
  <c r="D54" i="21"/>
  <c r="D55" i="21"/>
  <c r="D56" i="21"/>
  <c r="D57" i="21"/>
  <c r="D58" i="21"/>
  <c r="D59" i="21"/>
  <c r="D60" i="21"/>
  <c r="D61" i="21"/>
  <c r="D62" i="21"/>
  <c r="D63" i="21"/>
  <c r="D64" i="21"/>
  <c r="D65" i="21"/>
  <c r="D66" i="21"/>
  <c r="D67" i="21"/>
  <c r="D68" i="21"/>
  <c r="D69" i="21"/>
  <c r="D70" i="21"/>
  <c r="D71" i="21"/>
  <c r="D72" i="21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58" i="18"/>
  <c r="D59" i="18"/>
  <c r="D60" i="18"/>
  <c r="D61" i="18"/>
  <c r="D62" i="18"/>
  <c r="D63" i="18"/>
  <c r="D64" i="18"/>
  <c r="D65" i="18"/>
  <c r="D66" i="18"/>
  <c r="D67" i="18"/>
  <c r="D68" i="18"/>
  <c r="D69" i="18"/>
  <c r="D70" i="18"/>
  <c r="D71" i="18"/>
  <c r="D72" i="18"/>
  <c r="Y9" i="17"/>
  <c r="Y10" i="17"/>
  <c r="Y11" i="17"/>
  <c r="Y12" i="17"/>
  <c r="Y13" i="17"/>
  <c r="Y14" i="17"/>
  <c r="Y15" i="17"/>
  <c r="Y16" i="17"/>
  <c r="Y17" i="17"/>
  <c r="Y18" i="17"/>
  <c r="Y19" i="17"/>
  <c r="Y20" i="17"/>
  <c r="Y21" i="17"/>
  <c r="Y22" i="17"/>
  <c r="Y23" i="17"/>
  <c r="Y24" i="17"/>
  <c r="Y25" i="17"/>
  <c r="Y26" i="17"/>
  <c r="Y27" i="17"/>
  <c r="Y28" i="17"/>
  <c r="Y29" i="17"/>
  <c r="Y30" i="17"/>
  <c r="Y31" i="17"/>
  <c r="Y32" i="17"/>
  <c r="Y33" i="17"/>
  <c r="Y34" i="17"/>
  <c r="Y35" i="17"/>
  <c r="Y36" i="17"/>
  <c r="Y37" i="17"/>
  <c r="Y38" i="17"/>
  <c r="Y39" i="17"/>
  <c r="Y40" i="17"/>
  <c r="Y41" i="17"/>
  <c r="Y42" i="17"/>
  <c r="Y43" i="17"/>
  <c r="Y44" i="17"/>
  <c r="Y45" i="17"/>
  <c r="Y46" i="17"/>
  <c r="Y47" i="17"/>
  <c r="Y48" i="17"/>
  <c r="Y49" i="17"/>
  <c r="Y50" i="17"/>
  <c r="Y51" i="17"/>
  <c r="Y52" i="17"/>
  <c r="Y53" i="17"/>
  <c r="Y54" i="17"/>
  <c r="Y55" i="17"/>
  <c r="Y56" i="17"/>
  <c r="Y57" i="17"/>
  <c r="Y58" i="17"/>
  <c r="Y59" i="17"/>
  <c r="Y60" i="17"/>
  <c r="Y61" i="17"/>
  <c r="Y62" i="17"/>
  <c r="Y63" i="17"/>
  <c r="Y64" i="17"/>
  <c r="Y65" i="17"/>
  <c r="Y66" i="17"/>
  <c r="Y67" i="17"/>
  <c r="Y68" i="17"/>
  <c r="Y69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X30" i="17"/>
  <c r="X31" i="17"/>
  <c r="X32" i="17"/>
  <c r="X33" i="17"/>
  <c r="X34" i="17"/>
  <c r="X35" i="17"/>
  <c r="X36" i="17"/>
  <c r="X37" i="17"/>
  <c r="X38" i="17"/>
  <c r="X39" i="17"/>
  <c r="X40" i="17"/>
  <c r="X41" i="17"/>
  <c r="X42" i="17"/>
  <c r="X43" i="17"/>
  <c r="X44" i="17"/>
  <c r="X45" i="17"/>
  <c r="X46" i="17"/>
  <c r="X47" i="17"/>
  <c r="X48" i="17"/>
  <c r="X49" i="17"/>
  <c r="X50" i="17"/>
  <c r="X51" i="17"/>
  <c r="X52" i="17"/>
  <c r="X53" i="17"/>
  <c r="X54" i="17"/>
  <c r="X55" i="17"/>
  <c r="X56" i="17"/>
  <c r="X57" i="17"/>
  <c r="X58" i="17"/>
  <c r="X59" i="17"/>
  <c r="X60" i="17"/>
  <c r="X61" i="17"/>
  <c r="X62" i="17"/>
  <c r="X63" i="17"/>
  <c r="X64" i="17"/>
  <c r="X65" i="17"/>
  <c r="X66" i="17"/>
  <c r="X67" i="17"/>
  <c r="X68" i="17"/>
  <c r="X69" i="17"/>
  <c r="X9" i="17"/>
  <c r="X10" i="17"/>
  <c r="X11" i="17"/>
  <c r="X12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40" i="17"/>
  <c r="I41" i="17"/>
  <c r="I42" i="17"/>
  <c r="I43" i="17"/>
  <c r="I44" i="17"/>
  <c r="I45" i="17"/>
  <c r="I46" i="17"/>
  <c r="I47" i="17"/>
  <c r="I48" i="17"/>
  <c r="I49" i="17"/>
  <c r="I50" i="17"/>
  <c r="I31" i="17"/>
  <c r="I32" i="17"/>
  <c r="I33" i="17"/>
  <c r="I34" i="17"/>
  <c r="I35" i="17"/>
  <c r="I36" i="17"/>
  <c r="I37" i="17"/>
  <c r="I38" i="17"/>
  <c r="I39" i="17"/>
  <c r="I21" i="17"/>
  <c r="I22" i="17"/>
  <c r="I23" i="17"/>
  <c r="I24" i="17"/>
  <c r="I25" i="17"/>
  <c r="I26" i="17"/>
  <c r="I27" i="17"/>
  <c r="I28" i="17"/>
  <c r="I29" i="17"/>
  <c r="I30" i="17"/>
  <c r="I12" i="17"/>
  <c r="I13" i="17"/>
  <c r="I14" i="17"/>
  <c r="I15" i="17"/>
  <c r="I16" i="17"/>
  <c r="I17" i="17"/>
  <c r="I18" i="17"/>
  <c r="I19" i="17"/>
  <c r="I20" i="17"/>
  <c r="I9" i="17"/>
  <c r="I10" i="17"/>
  <c r="I11" i="17"/>
  <c r="Z149" i="19"/>
  <c r="Z148" i="19"/>
  <c r="Z147" i="19"/>
  <c r="Z146" i="19"/>
  <c r="Z145" i="19"/>
  <c r="Z144" i="19"/>
  <c r="F144" i="19"/>
  <c r="Z143" i="19"/>
  <c r="F143" i="19"/>
  <c r="Z142" i="19"/>
  <c r="Z141" i="19"/>
  <c r="F141" i="19"/>
  <c r="Z140" i="19"/>
</calcChain>
</file>

<file path=xl/sharedStrings.xml><?xml version="1.0" encoding="utf-8"?>
<sst xmlns="http://schemas.openxmlformats.org/spreadsheetml/2006/main" count="4700" uniqueCount="806">
  <si>
    <t>Розділ І. Основні показники діяльності відділень з певних видів спорту дитячо-юнацької спортивної школи
 (спеціалізованої дитячо-юнацької спортивної школи олімпійського резерву)</t>
  </si>
  <si>
    <t>№ рядка</t>
  </si>
  <si>
    <t>Кількість груп фізкультурно-реабілітаційної підготовки (у ДЮСШ для осіб з інвалідністю), од</t>
  </si>
  <si>
    <t>Кількість вихованців, які займаються в групах фізкультурно-реабілітаційної підготовки (у ДЮСШ для осіб з інвалідністю), осіб</t>
  </si>
  <si>
    <t>Кількість груп початкової підготовки, од</t>
  </si>
  <si>
    <t xml:space="preserve">Кількість вихованців, які займаються в групах  початкової підготовки </t>
  </si>
  <si>
    <t xml:space="preserve">з них дівчат </t>
  </si>
  <si>
    <t>Кількість груп базової підготовки, од</t>
  </si>
  <si>
    <t>Кількість вихованців, які займаються в групах базової підготовки, осіб</t>
  </si>
  <si>
    <t>Кількість груп спеціалізованої підготовки, од</t>
  </si>
  <si>
    <t>Кількість вихованців, які займаються в групах спеціалізованої підготовки, осіб</t>
  </si>
  <si>
    <t>Кількість груп підготовки до вищої спортивної майстерності, од</t>
  </si>
  <si>
    <t>Кількість вихованців, які займаються в групах підготовки до вищої спортивної майстерності, од</t>
  </si>
  <si>
    <t>Загальна кількість вихованців, які займаються, осіб</t>
  </si>
  <si>
    <t>Усього (сума граф 8-11)</t>
  </si>
  <si>
    <t>1 рік навчання</t>
  </si>
  <si>
    <t>2 рік навчання</t>
  </si>
  <si>
    <t>3 рік навчання</t>
  </si>
  <si>
    <t>більше 3 років</t>
  </si>
  <si>
    <t>з них дівчат (з графи 7)</t>
  </si>
  <si>
    <t>Усього (сума граф 15-17)</t>
  </si>
  <si>
    <t>більше 2 років</t>
  </si>
  <si>
    <t>з них дівчат (з графи 14)</t>
  </si>
  <si>
    <t>увесь термін</t>
  </si>
  <si>
    <t xml:space="preserve">усього (сума граф 2, 4, 7, 14 ,20) </t>
  </si>
  <si>
    <t xml:space="preserve">з них кількість                             </t>
  </si>
  <si>
    <t xml:space="preserve">дівчат (сума граф 5, 12, 18, 21) </t>
  </si>
  <si>
    <t xml:space="preserve">вихованців віком до 18 років </t>
  </si>
  <si>
    <t>дітей-сиріт</t>
  </si>
  <si>
    <t>осіб з інвалідністю</t>
  </si>
  <si>
    <t>А</t>
  </si>
  <si>
    <t>Б</t>
  </si>
  <si>
    <t>Відділення з видів спорту, усього:</t>
  </si>
  <si>
    <t>Гімнастика спортивна</t>
  </si>
  <si>
    <t>9.20</t>
  </si>
  <si>
    <t>Гімнастика художня</t>
  </si>
  <si>
    <t>9.21</t>
  </si>
  <si>
    <t>Стрільба з лука</t>
  </si>
  <si>
    <t>9.45</t>
  </si>
  <si>
    <t>Стрільба кульова</t>
  </si>
  <si>
    <t>9.46</t>
  </si>
  <si>
    <t>Сучасне п"ятиборство</t>
  </si>
  <si>
    <t>9.48</t>
  </si>
  <si>
    <t>Триатлон</t>
  </si>
  <si>
    <t>9.51</t>
  </si>
  <si>
    <t>(продовження)</t>
  </si>
  <si>
    <t>Кількість вихованців (з графи 22), осіб</t>
  </si>
  <si>
    <t xml:space="preserve"> які навчаються у спеціалізованому класі</t>
  </si>
  <si>
    <t>які входять до складу національної збірної команди України з видів спорту</t>
  </si>
  <si>
    <t>які мають спортивний розряд або звання</t>
  </si>
  <si>
    <t>яким протягом року присвоєно спортивний розряд або звання</t>
  </si>
  <si>
    <t>усього</t>
  </si>
  <si>
    <t>у тому числі</t>
  </si>
  <si>
    <t>з них дівчат</t>
  </si>
  <si>
    <t>основний склад</t>
  </si>
  <si>
    <t>кандидати</t>
  </si>
  <si>
    <t>резерв</t>
  </si>
  <si>
    <t>третій та другий розряди</t>
  </si>
  <si>
    <t>перший розряд</t>
  </si>
  <si>
    <t>кандидат у майстри спорту України</t>
  </si>
  <si>
    <t>майстер спорту України</t>
  </si>
  <si>
    <t>майстер спорту України міжнародного класу</t>
  </si>
  <si>
    <t>Кількість тренерів-викладачів, усього (осіб)</t>
  </si>
  <si>
    <t>Кількість штатних тренерів-викладачів (з графи 50), осіб</t>
  </si>
  <si>
    <t>усього (сума граф 60-62)</t>
  </si>
  <si>
    <t xml:space="preserve"> з них жінок  (сума граф 63-65)</t>
  </si>
  <si>
    <t>кількість тренерів-викладачів, які мають</t>
  </si>
  <si>
    <t>пройшли курси підвищеня кваліфікації у звітному році</t>
  </si>
  <si>
    <t>віком (з графи 51)</t>
  </si>
  <si>
    <t>звання заслужений тренер</t>
  </si>
  <si>
    <t xml:space="preserve">вищу освіту за спеціальністю "фізична культура і спорт" </t>
  </si>
  <si>
    <t xml:space="preserve">категорію </t>
  </si>
  <si>
    <t>з них жінок</t>
  </si>
  <si>
    <t>вищу</t>
  </si>
  <si>
    <t>першу</t>
  </si>
  <si>
    <t>другу</t>
  </si>
  <si>
    <t>у закладах освіти</t>
  </si>
  <si>
    <t>у федераціях з виду спорту</t>
  </si>
  <si>
    <t>до 30 років</t>
  </si>
  <si>
    <t>30-60 років</t>
  </si>
  <si>
    <t>60 та старші</t>
  </si>
  <si>
    <t xml:space="preserve">Розділ ІІ. Зведені дані про діяльність дитячо-юнацької спортивної школи (спеціалізованої дитячо-юнацької спортивної школи олімпійського резерву) </t>
  </si>
  <si>
    <t>Кількість керівників, професіоналів і фахівців відповідно до штатного розпису спортивної школи, осіб</t>
  </si>
  <si>
    <t>мають вищу освіту за спеціальністю "фізична культура і спорт" (з графи 1)</t>
  </si>
  <si>
    <t>Кількість працівників згідно зі штатним розписом, осіб</t>
  </si>
  <si>
    <t>Обсяг надходжень у звітному році, тис. грн   (сума граф 5-12)</t>
  </si>
  <si>
    <t>У тому числі:</t>
  </si>
  <si>
    <t>Обсяг видатків у звітному році, тис. грн (сума граф 14,17-21)</t>
  </si>
  <si>
    <t>Окремі видатки на:</t>
  </si>
  <si>
    <t xml:space="preserve">Кількість основних спортивних споруд та приміщень, од.,  що знаходяться на </t>
  </si>
  <si>
    <t>Загальна кількість вихованців, що перебували на оздоровленні у спортивно-оздоровчих таборах на власній або орендованій базі, осіб (з гафи 20 розділу І)</t>
  </si>
  <si>
    <t>з бюджету</t>
  </si>
  <si>
    <t>від підприємства, установи, організації та їх об'єднання</t>
  </si>
  <si>
    <t>від фізкультурно-спортивних товариств</t>
  </si>
  <si>
    <t>від спортивної федерації</t>
  </si>
  <si>
    <t>від надання платних послуг з фізкультурно-оздоровчої та спортивної роботи на власній спортивній базі</t>
  </si>
  <si>
    <t>з інших джерел</t>
  </si>
  <si>
    <t xml:space="preserve">оплату праці працівників (у тому числі нарахування на заробітну плату) </t>
  </si>
  <si>
    <t xml:space="preserve">          у тому числі на оплату праці тренерів-викладачів (з графи 14)</t>
  </si>
  <si>
    <t xml:space="preserve">          у тому числі на оплату праці штатних тренерів-викладачів (з графи 15)</t>
  </si>
  <si>
    <t>навчально-тренувальну та спортивну роботу</t>
  </si>
  <si>
    <t>придбання спортивного обладнання та інвентарю</t>
  </si>
  <si>
    <t>орендну плату за експлуатацію спортивних споруд, обладнання та інвентарю</t>
  </si>
  <si>
    <t>утримання власних спортивних споруд</t>
  </si>
  <si>
    <t>інше</t>
  </si>
  <si>
    <t>обласного</t>
  </si>
  <si>
    <t>міських територіальних громад</t>
  </si>
  <si>
    <t>сільських та селищних територіальних громад</t>
  </si>
  <si>
    <t>власній спортивній базі</t>
  </si>
  <si>
    <t>орендованій спортивній базі</t>
  </si>
  <si>
    <t>13835,6</t>
  </si>
  <si>
    <t xml:space="preserve">Розділ ІІІ. Перелік основних спортивних споруд та приміщень, що знаходяться на власній або орендованій спортивній базі дитячо-юнацької спортивної школи (спеціалізованої дитячо-юнацької спортивної школи олімпійського резерву) </t>
  </si>
  <si>
    <t xml:space="preserve">Відділення з видів спорту </t>
  </si>
  <si>
    <t>Найменування основної спортивної споруди, приміщення</t>
  </si>
  <si>
    <t>Загальна площа,                                     кв. м</t>
  </si>
  <si>
    <t>Основні спортивні споруди та приміщення (з графи В), що знаходяться на</t>
  </si>
  <si>
    <t>В</t>
  </si>
  <si>
    <t>Спеціалізований зал гімнастики НСБ ЛВС МО України</t>
  </si>
  <si>
    <t xml:space="preserve"> + </t>
  </si>
  <si>
    <t>Зал гімнастики художньої універсальної спортивної бази НСБ ЛВС МО України</t>
  </si>
  <si>
    <t>Легкоатлетичний манеж з велотреком НСБ ЛВС МО України</t>
  </si>
  <si>
    <t>10 м пневматичний тир в будівлі №81</t>
  </si>
  <si>
    <t xml:space="preserve">     Фехтувальний зал бази сучасного п"ятиборства НСБ ЛВС МО України                                                                                                        Легкоатлетичний манеж з велотреком НСБ ЛВС МО України                                                                                                                 Басейн НСБ ЛВС МО України</t>
  </si>
  <si>
    <t xml:space="preserve">     Легкоатлетичний манеж з велотреком НСБ ЛВС МО України                                                                                                                Басейн НСБ ЛВС МО України</t>
  </si>
  <si>
    <t>КДЮСШ №1</t>
  </si>
  <si>
    <t>Бокс</t>
  </si>
  <si>
    <t>9.6</t>
  </si>
  <si>
    <t>Боротьба вільна</t>
  </si>
  <si>
    <t>9.7</t>
  </si>
  <si>
    <t>Важка атлетика</t>
  </si>
  <si>
    <t>9.10</t>
  </si>
  <si>
    <t>Фехтування</t>
  </si>
  <si>
    <t>9.53</t>
  </si>
  <si>
    <t>КДЮСШ Атлет</t>
  </si>
  <si>
    <t xml:space="preserve">Спорткомплекс водного басейну олімпійської підготовки "Динамо" - зал боксу- 1/2 залу для фехтування </t>
  </si>
  <si>
    <t>+</t>
  </si>
  <si>
    <t>Спорткомплекс олімпійської підготовки "Динамо" - зал важкої атлетики</t>
  </si>
  <si>
    <t>Вільна боротьба</t>
  </si>
  <si>
    <t>Спорткомплекс олімпійської підготовки "Динамо" - зал боротьби</t>
  </si>
  <si>
    <t>Велоспорт</t>
  </si>
  <si>
    <t>9.11</t>
  </si>
  <si>
    <t>Водне поло</t>
  </si>
  <si>
    <t>9.16</t>
  </si>
  <si>
    <t>Гандбол</t>
  </si>
  <si>
    <t>9.19</t>
  </si>
  <si>
    <t>Легка атлетика</t>
  </si>
  <si>
    <t>9.29</t>
  </si>
  <si>
    <t>Плавання</t>
  </si>
  <si>
    <t>9.32</t>
  </si>
  <si>
    <t>Стрибки у воду</t>
  </si>
  <si>
    <t>9.44</t>
  </si>
  <si>
    <t>Боротьба самбо</t>
  </si>
  <si>
    <t>10.18</t>
  </si>
  <si>
    <t>Пауерліфтинг</t>
  </si>
  <si>
    <t>10.63</t>
  </si>
  <si>
    <t>КДЮСШ ім. Ю. Кутенка</t>
  </si>
  <si>
    <t>КДЮСШ ім. Ю Кутенка</t>
  </si>
  <si>
    <t>Навчально спортивна база літніх видів спорту збройних сил України - спеціалізований зал боротьби</t>
  </si>
  <si>
    <t>Зал штанги Львівського державного університету фізичної культури</t>
  </si>
  <si>
    <t>Навчально спортивна база літніх видів спорту збройних сил України - легкоатлетичний манеж з велотреком</t>
  </si>
  <si>
    <t>Навчально спортивна база літніх видів спорту збройних сил України - басейн 25м, басейн 50м</t>
  </si>
  <si>
    <t>Навчально спортивна база літніх видів спорту збройних сил України - універсальний зал</t>
  </si>
  <si>
    <t>Зал для спортивних занять м.Борислав</t>
  </si>
  <si>
    <t>Атлетичний зал Львівського державного університету фізичної культури</t>
  </si>
  <si>
    <t>Навчально спортивна база літніх видів спорту збройних сил України - басейн 25м</t>
  </si>
  <si>
    <t>Навчально спортивна база літніх видів спорту збройних сил України - акробатичний зал</t>
  </si>
  <si>
    <t>Фізкультурно-оздоровчий комплекс "Старт" м.Новояворівськ</t>
  </si>
  <si>
    <t>Теніс</t>
  </si>
  <si>
    <t>9.49</t>
  </si>
  <si>
    <t>Черліденг</t>
  </si>
  <si>
    <t>10.111</t>
  </si>
  <si>
    <t>КДЮСШ ім. Д. Сидорука</t>
  </si>
  <si>
    <t>Палац спорту "Динамо"</t>
  </si>
  <si>
    <t>Палац спорту "Динамо" (басейн)</t>
  </si>
  <si>
    <t>Спортивний комплекс олімпійської підготовки "Динамо" (зал для стрільби з лука)</t>
  </si>
  <si>
    <t>Стрільбище для стрільби з лука</t>
  </si>
  <si>
    <t>Стрілецький тир спортивний комплекс олімпійської підготовки "Динамо" (стрілецька зона для пневматичної зони)</t>
  </si>
  <si>
    <t>Спортивний комплекс олімпійської підготовки "Динамо" ( тенісні корти (відкриті)</t>
  </si>
  <si>
    <t>Армрестлінг</t>
  </si>
  <si>
    <t>10.9</t>
  </si>
  <si>
    <t>Бадмінтон</t>
  </si>
  <si>
    <t>9.1.</t>
  </si>
  <si>
    <t>Баскетбол</t>
  </si>
  <si>
    <t>9.2</t>
  </si>
  <si>
    <t>Боротьба спортивна</t>
  </si>
  <si>
    <t>9.8</t>
  </si>
  <si>
    <t>Велосипедний спорт</t>
  </si>
  <si>
    <t xml:space="preserve">Кіокушинкай карате </t>
  </si>
  <si>
    <t>10.49</t>
  </si>
  <si>
    <t>Регбі</t>
  </si>
  <si>
    <t>9.34</t>
  </si>
  <si>
    <t>Теніс настільний</t>
  </si>
  <si>
    <t>9.50</t>
  </si>
  <si>
    <t>КЗ ЛОР ЛОДЮСШ</t>
  </si>
  <si>
    <t>Армспорт</t>
  </si>
  <si>
    <t xml:space="preserve">Зал атлетичної гімнастики Львівської ОДЮСШ </t>
  </si>
  <si>
    <t xml:space="preserve">Ігровий спортивний зал Львівської ОДЮСШ </t>
  </si>
  <si>
    <t>Зал боксу ГО СК "Південний", м.Львів, вул. Княгині Ольги, 104</t>
  </si>
  <si>
    <t>Боротьба греко-римська</t>
  </si>
  <si>
    <t>Зал для боротьби спортивного комплексу Львівського національного університету ветеринарної медицини та біотехнологій імені С. З. Ґжицького</t>
  </si>
  <si>
    <t>Велобаза м.Жовква</t>
  </si>
  <si>
    <t>Карате кіокушинкай</t>
  </si>
  <si>
    <t>Спортивний зал СЗШ № 54</t>
  </si>
  <si>
    <t>Стадіон "Юність"</t>
  </si>
  <si>
    <t>Зал тенісу настільного спортивного комплексу Львівського національного університету ветеринарної медицини та біотехнологій імені С. З. Ґжицького</t>
  </si>
  <si>
    <t>КЗ ЛОР ОДЮСШ</t>
  </si>
  <si>
    <t>важка атлетика</t>
  </si>
  <si>
    <t>веслування на байдарках та каное</t>
  </si>
  <si>
    <t>КЗ ЛОР СДЮСШОР №1</t>
  </si>
  <si>
    <t>м.Жидачів, ЗОШ І-ІІІ ст.</t>
  </si>
  <si>
    <t>веслувальна база смт.Добротвір</t>
  </si>
  <si>
    <t>веслувальна база смт.с.Наварія</t>
  </si>
  <si>
    <t>бокс</t>
  </si>
  <si>
    <t>дзюдо</t>
  </si>
  <si>
    <t>КЗ ЛОР СДЮСШОР №2</t>
  </si>
  <si>
    <t xml:space="preserve">спеціалізований зал боксу </t>
  </si>
  <si>
    <t xml:space="preserve">спеціалізований зал дзюдо </t>
  </si>
  <si>
    <t>Веслування на б/к</t>
  </si>
  <si>
    <t>9.14</t>
  </si>
  <si>
    <t>Дзюдо</t>
  </si>
  <si>
    <t>9.24</t>
  </si>
  <si>
    <t>Кінний спорт</t>
  </si>
  <si>
    <t>9.25</t>
  </si>
  <si>
    <t>СДЮСШОР Веслярик</t>
  </si>
  <si>
    <t>Зал боксу, м. Львів, вул. Кн. Ольги, 104; Клуб "Бастіон" СЗШ № 98, м.Стрий в.Шевченка 105а клуб HBG</t>
  </si>
  <si>
    <t>Зал боротьби "Динамо", м. Львів, Стуса, 4.  Зал ЛНУВМБ в.Пекарська 50,Підгірцівська ЗОШ-іінтернат І-ІІІ ст.. зал вільної боротьби Трускавецька ТГ с.Станеля, м.Львів вул.Янева 10, Федьковича 30</t>
  </si>
  <si>
    <t>Зал ЛНУВМБ в.Пекарська 50, м.Дубляни ЛНАУ, с. Жидачів "Аполон" в.Грушевського 38; СК"Олімп" Щирецька 36</t>
  </si>
  <si>
    <t>Веслувальна база спеціалізованої дитячо-юнацької спортивної школи олімпійського резерву "Веслярик"</t>
  </si>
  <si>
    <t>Зал дзюдо вул. Виговського 29а, вул. Зубрівська 30 СЗШ №84</t>
  </si>
  <si>
    <t>КСК "Вікторія", Пустомитівський р-н, с.Зубра, вул. Лісна, 26</t>
  </si>
  <si>
    <t>Легкоатлетичний манеж НСБ ЛВС СКА,  м. Львів, вул. Клепарівська, 39-а, легкоатлет.манеж ЛДУФК, м. Львів, вул.Черемшини, 17. АДФК НУ "ЛП" м.Львів, СЗШ № 68; 75; 91; 94; 100; ст.Динамо</t>
  </si>
  <si>
    <t xml:space="preserve">Стрільба з лука </t>
  </si>
  <si>
    <t>НСБ ЛВС СКА, м. Львів, вул. Клепарівська, 39</t>
  </si>
  <si>
    <t>СЗШ № 99 м. Львів, вул. Творча,1 , СЗШ № 20, м. Львів, вул. Скидана, 18</t>
  </si>
  <si>
    <t>гірськолижний спорт</t>
  </si>
  <si>
    <t>9.22</t>
  </si>
  <si>
    <t>СДЮСШОР з гірськолижного спорту</t>
  </si>
  <si>
    <t>СДЮСШОР з г/л спорту</t>
  </si>
  <si>
    <t xml:space="preserve">База зимових видів спорту в лісопарку "Знесіння":  зал, допоміжні приміщення.  </t>
  </si>
  <si>
    <t>боротьба вільна</t>
  </si>
  <si>
    <t>СДЮСШОР Спартаківець</t>
  </si>
  <si>
    <t>1 м. Львів вул.Клепарівська 39а легкоатлетичний манеж СКА (зал боротьби), 2 м. Львів вул. Просвіти 2 Ліцей "Просвіта" (зал боротьби), 3 м.Дрогобич вул Зварицька 37, ЗОШ №5 (зал боротьби), 4 м. Комарно вул. Січових стрільців 5 школа мистецтв (зал боротьби), 5 м. Рава-Руська вул1-го листопада 7 ліцей (зал боротьби), 6 м. Соснівка НВК №1 (зал боротьби), 7 смт. Щирець ЗОШ №1 (зал боротьби), 8 м. Львів вул Трильовського 12 (зал боротьби), 9 с. Черниця народний дім (зал боротьби), 10 м. Винники вул Винна Гора 5г (зал боротьби), 11 м. Винники вул Галицька 88а ЗОШ санаторна школа-інтернат (зал боротьби), 12 м. Львів вул Плужника,6 Львівський професійний коледж сфериобслуговування та поліграфії (зал боротьби).</t>
  </si>
  <si>
    <t>Бочча</t>
  </si>
  <si>
    <t>12.9</t>
  </si>
  <si>
    <t>Голбол</t>
  </si>
  <si>
    <t>12.7</t>
  </si>
  <si>
    <t>Легка атлетика (Пара легка атлетика)</t>
  </si>
  <si>
    <t>12.24</t>
  </si>
  <si>
    <t>Лижні перегони (Пара лижні перегони)</t>
  </si>
  <si>
    <t>12.25</t>
  </si>
  <si>
    <t>Пара-армрестлінг</t>
  </si>
  <si>
    <t>12.26</t>
  </si>
  <si>
    <t>Пауерліфтинг (Пара пауерліфтинг)</t>
  </si>
  <si>
    <t>12.30</t>
  </si>
  <si>
    <t>Плавання (Пара плавання)</t>
  </si>
  <si>
    <t>12.31</t>
  </si>
  <si>
    <t>Стрільба з лука (Пара стрільба з лука)</t>
  </si>
  <si>
    <t>12.36</t>
  </si>
  <si>
    <t>Теніс настільний (Пара теніс настільний)</t>
  </si>
  <si>
    <t>12.40</t>
  </si>
  <si>
    <t>Футбол</t>
  </si>
  <si>
    <t>12.43</t>
  </si>
  <si>
    <t>ЛОК ДЮСШІ Галичина</t>
  </si>
  <si>
    <t>м.Золочів ОЗЗСО1-111 ст.м.Новояворівськ СК Регіна м.Львів Сенсотека</t>
  </si>
  <si>
    <t>768кв.м.</t>
  </si>
  <si>
    <t>Велотрек НСБ ЛВС ЗОШ №95 вул. І.Кавалерідзе 15</t>
  </si>
  <si>
    <t>13500кв.м.</t>
  </si>
  <si>
    <t>НСБ ЛВС Універсальний зал №1</t>
  </si>
  <si>
    <t>560кв.м.</t>
  </si>
  <si>
    <t>Аквапарк Пляж   НСБ ЛВС  СК Динамо</t>
  </si>
  <si>
    <t xml:space="preserve">         ЛНМУ ім. Д.Галицького</t>
  </si>
  <si>
    <t xml:space="preserve"> НРЦ Оберіг      ДЮСШ №1</t>
  </si>
  <si>
    <t xml:space="preserve">            +</t>
  </si>
  <si>
    <t xml:space="preserve"> 9.1</t>
  </si>
  <si>
    <t>ДЮСШ №1</t>
  </si>
  <si>
    <t xml:space="preserve"> 9.34</t>
  </si>
  <si>
    <t xml:space="preserve"> 9.46</t>
  </si>
  <si>
    <t xml:space="preserve"> 9.49</t>
  </si>
  <si>
    <t xml:space="preserve"> 9.50</t>
  </si>
  <si>
    <t>Гімнастика  художня</t>
  </si>
  <si>
    <t>ДЮСШ №6</t>
  </si>
  <si>
    <t>Мотоциклетний спорт</t>
  </si>
  <si>
    <t>10.58</t>
  </si>
  <si>
    <t>Спортивне орієнтування</t>
  </si>
  <si>
    <t>10.89</t>
  </si>
  <si>
    <t>футзал</t>
  </si>
  <si>
    <t>10.110</t>
  </si>
  <si>
    <t>ДЮСШ ім. О. Демянюка</t>
  </si>
  <si>
    <t>велосипедний спорт</t>
  </si>
  <si>
    <t>ДЮСШ ім. Г. Прокопенка</t>
  </si>
  <si>
    <t>плавання</t>
  </si>
  <si>
    <t>триатлон</t>
  </si>
  <si>
    <t>гімнстика спортивна</t>
  </si>
  <si>
    <t>ДЮСШ ім. В. Чукаріна</t>
  </si>
  <si>
    <t>художня гімнастика</t>
  </si>
  <si>
    <t>спортивна акробатика</t>
  </si>
  <si>
    <t>10.88</t>
  </si>
  <si>
    <t xml:space="preserve">стрибки на батуті  </t>
  </si>
  <si>
    <t>9.42</t>
  </si>
  <si>
    <t>Веслування на байдарках і каное</t>
  </si>
  <si>
    <t>ДЮСШ ім. А. Дідуха</t>
  </si>
  <si>
    <t>ДЮСШ ім. П. Короля</t>
  </si>
  <si>
    <t>волейбол</t>
  </si>
  <si>
    <t>армрестлінг</t>
  </si>
  <si>
    <t>Санний спорт</t>
  </si>
  <si>
    <t>9.35</t>
  </si>
  <si>
    <t>ДЮСШ ім. Ю. Руфа</t>
  </si>
  <si>
    <t>Фігурне катання на ковзанах</t>
  </si>
  <si>
    <t>9.54</t>
  </si>
  <si>
    <t>Хокей з шайбою</t>
  </si>
  <si>
    <t>9.58</t>
  </si>
  <si>
    <t>9.57</t>
  </si>
  <si>
    <t>ДЮСШ Карпати</t>
  </si>
  <si>
    <t>гімнастика художня</t>
  </si>
  <si>
    <t>ДЮСШ ім. Д. Оббаріуса</t>
  </si>
  <si>
    <t>легка атлетика</t>
  </si>
  <si>
    <t>черліденг</t>
  </si>
  <si>
    <t>Бойове самбо</t>
  </si>
  <si>
    <t>10.14</t>
  </si>
  <si>
    <t>ДЮСШ Олімпія</t>
  </si>
  <si>
    <t>ДЮСШ Рух</t>
  </si>
  <si>
    <t>Художня гімнастика</t>
  </si>
  <si>
    <t>СДЮСШОР Електрон</t>
  </si>
  <si>
    <t>ДЮСШ ім. А.Білого</t>
  </si>
  <si>
    <t>9.70</t>
  </si>
  <si>
    <t>Кікбоксинг</t>
  </si>
  <si>
    <t>10.45</t>
  </si>
  <si>
    <t>шахи</t>
  </si>
  <si>
    <t>10.112</t>
  </si>
  <si>
    <t>ДЮСШ Дебют</t>
  </si>
  <si>
    <t>кінний спорт</t>
  </si>
  <si>
    <t>ДЮСШ Буревісник</t>
  </si>
  <si>
    <t>Футзал</t>
  </si>
  <si>
    <t xml:space="preserve">боротьба вільна </t>
  </si>
  <si>
    <t>Фігурне катання</t>
  </si>
  <si>
    <t>футбол</t>
  </si>
  <si>
    <t xml:space="preserve">стрибки на батуті </t>
  </si>
  <si>
    <t>8859,7</t>
  </si>
  <si>
    <t>164,6</t>
  </si>
  <si>
    <t>ДЮСШ ім. А. Білого</t>
  </si>
  <si>
    <t>Спортивний зал Ліцей Гроно, м. Львів, вул. Вигоди, 27.</t>
  </si>
  <si>
    <t xml:space="preserve"> +</t>
  </si>
  <si>
    <t xml:space="preserve">Теніс </t>
  </si>
  <si>
    <t>Спортивний зал СЗШ №99, м. Львів, вул. Творча, 1.</t>
  </si>
  <si>
    <t>Спортивний зал Ліцей "Сихівський" , м. Львів, вул. Гната Хоткевича, 48</t>
  </si>
  <si>
    <t>ТзОВ "АЙПІЄ-Л", вул. Щирецька, 36</t>
  </si>
  <si>
    <t>Тир ССК НСБ ЛВС , м. Львів, вул. Клепарівська, 39а</t>
  </si>
  <si>
    <t>Бадмінтонні корти Команчеро, м. Львів, вул. Хуторівка, 4б</t>
  </si>
  <si>
    <t>регбі</t>
  </si>
  <si>
    <t>Лого "Федерація регбі Львівщини", м. Львів, вул. Любінська, 144</t>
  </si>
  <si>
    <t>ТОВ "ПС "Україна" , м. Львів, вул. Мельника,18</t>
  </si>
  <si>
    <t xml:space="preserve">ФОП Лавриш Сюзанна Мар'янівна м. Львів, вул. Грабовського , 11 </t>
  </si>
  <si>
    <t>Спортивний зал настільного тенісу, м. Львів, вул. Чернівецька, 4</t>
  </si>
  <si>
    <t>м.Львів,вул.Патона,7 Ліцей№15;,вулДовженка,13 СЗШ№96; вул.Шафарика,13  СЗШ№82 (спортивні зали)</t>
  </si>
  <si>
    <t>м.Львів,парк Майорівка</t>
  </si>
  <si>
    <t>м.Львів вул.Шевченка,390 СЗШ №92(спортивний зал);Брюховичі,вул.Б.Паркова ,10 ДЮСШ №6</t>
  </si>
  <si>
    <t>м.Львів вул.Симоненка,6 ліцей ім.В.Симоненка; вул,Чукаріна,3 Ліцей "Оріяна",вул.Дозвільна,3 СЗШ № 68 (спортивні зали)</t>
  </si>
  <si>
    <r>
      <t xml:space="preserve">стадіон Динамо, вул. Янева,10;     </t>
    </r>
    <r>
      <rPr>
        <b/>
        <sz val="8"/>
        <rFont val="Arial"/>
        <family val="2"/>
        <charset val="204"/>
      </rPr>
      <t xml:space="preserve">       </t>
    </r>
    <r>
      <rPr>
        <sz val="8"/>
        <rFont val="Arial"/>
        <family val="2"/>
        <charset val="204"/>
      </rPr>
      <t xml:space="preserve">                        </t>
    </r>
  </si>
  <si>
    <t xml:space="preserve">легкоатлетичний  манеж СКА, вул Клепарівська, 39а; </t>
  </si>
  <si>
    <t xml:space="preserve"> Ліцей № 86 ЛМР</t>
  </si>
  <si>
    <t xml:space="preserve">  Ліцей №46 ЛМР ім. В'ячеслава Чорновола</t>
  </si>
  <si>
    <t>СЗШ №54</t>
  </si>
  <si>
    <t>Ліцей №18 ЛМР</t>
  </si>
  <si>
    <t xml:space="preserve"> СЗШ №32 </t>
  </si>
  <si>
    <t xml:space="preserve"> Ліцей №45 ЛМР</t>
  </si>
  <si>
    <t>Ліцей "Сихівський" ЛМР</t>
  </si>
  <si>
    <t xml:space="preserve">СЗШ № 40, шкільний стадіон </t>
  </si>
  <si>
    <t>фехтування</t>
  </si>
  <si>
    <t>м.Львів, вул.Сєченова,7 фехтувальний зал пл.122 м2; 47,8 м2; зал ЗФП пл. 46 м2; зал ЗФП пл. 46,2 м2</t>
  </si>
  <si>
    <t xml:space="preserve">м.Львів, вул. Антоновича,66 фехтувальний зал пл. 82,1 м2; 50,5 м2; зал ЗФП пл 51 м2; </t>
  </si>
  <si>
    <t>м.Львів, вул Руська,20 пл.280,4 м2</t>
  </si>
  <si>
    <t xml:space="preserve">заняття проходят на орендованих базах:  -  НСБ ЛВС МОУ (велотрек) вул. Клепарівська 39а, шосе, крос           </t>
  </si>
  <si>
    <t xml:space="preserve">заняття проходят на орендованих базах:  -  басейн ПС"Динамо" вул.Вітовського, 53,  </t>
  </si>
  <si>
    <t>9.33</t>
  </si>
  <si>
    <t>заняття проходят на орендованих базах:  -  басейн НСБЛВС МОУ,  вул. Клепарівська 39а</t>
  </si>
  <si>
    <t xml:space="preserve">заняття проходят на орендованих базах:  -  басейн  КВВС "Аквапарк-Пляж" вул.Кн.Ольги,114 </t>
  </si>
  <si>
    <t>заняття проходят на орендованих базах:  -  басейн  ОК "Три стихії", ОК "Три стихії" вул. Щірецька, 36</t>
  </si>
  <si>
    <t>9.36</t>
  </si>
  <si>
    <t>заняття проходят на орендованих базах:  -  басейн  ТРСЦ "Спартак" ,ТРСЦ "Спартак", вул.Мазепи, 1б</t>
  </si>
  <si>
    <t xml:space="preserve">заняття проходят на орендованих базах:  -  НСБ ЛВС МОУ (велотрек) вул. Клепарівська 39а, шосе, крос, </t>
  </si>
  <si>
    <t>гімнастика спортивна</t>
  </si>
  <si>
    <t>79035, Львів, вул. Керченська,8а, зал гімнастики спортвної ФОП Холявка Назар Володимирович</t>
  </si>
  <si>
    <t>79018, Львів, вул. Скісна,1, ліцей №  51, спортивний зал ;   79005, Львів, вул. Зелена,22, ЗОШ 6 , спортивний зал; 79068 Львів, ву. Г.Мазепи,1А ліцей №81 спортивний зал</t>
  </si>
  <si>
    <t>79026, Львів, вул. Княгині Ольги,3-а, спеціалізований зал гімнастики</t>
  </si>
  <si>
    <t>стрибки на батуті (акробатичній доріжці)</t>
  </si>
  <si>
    <t>Веслування на байдарках та каное</t>
  </si>
  <si>
    <t>Веслувальна база оз.Наварія (спортзал)  Львівська обл.с.Наварія, вул.Берегова,4                                                                    Ліцей №18 (спортзал) вул.Кульчицької, 16; Ліцей №66 ЛМР (спортзал) вул.Наукова,92; СЗШ №40 (спортзал) вул.Любінська,93Б; Ліцей ім.І.Пулюя (спортзал) вул.І.Пулюя,16; Ліцей №46 ім.Чорновола(спортзал) вул.Наукова,90.</t>
  </si>
  <si>
    <t>129,1                                     1244,0</t>
  </si>
  <si>
    <t>Басейн ПС "Динамо"    м.Львів, вул.Вітовського, 53</t>
  </si>
  <si>
    <t>спортивний зал СКА м.Львів вул Клепарівська 39-а</t>
  </si>
  <si>
    <t>спортиний зал Винники вул.Винна Гора 5 г</t>
  </si>
  <si>
    <t xml:space="preserve">важка атлетика </t>
  </si>
  <si>
    <t>спортивний зал  ліцей № 80  м.Львів вул.Героїв Крут 27-а</t>
  </si>
  <si>
    <t xml:space="preserve">спортивний зал СК "Бастіон" вул.Трильовського 12  </t>
  </si>
  <si>
    <t xml:space="preserve">спортивний зал  СКА м.Львів вул Клепарівська 39-а </t>
  </si>
  <si>
    <t xml:space="preserve">волейбол </t>
  </si>
  <si>
    <t>спортивний зал ліцей № 66 м.Львів вул Наукова 92</t>
  </si>
  <si>
    <t>спортивний зал ліцей № 46 м.Львів вул Наукова 90</t>
  </si>
  <si>
    <t>спортивний зал техколедж м.Львів  вул.Пулюя 20</t>
  </si>
  <si>
    <t>спортивний зал ліцей № 52 м.Львів вул Гоголя 17</t>
  </si>
  <si>
    <t>спортивний зал ліцей № 43 м.Львів вул Масарика 9</t>
  </si>
  <si>
    <t xml:space="preserve">спортивний зал СЗШ № 95 м.Львів вул.Кавалерідзе 15  </t>
  </si>
  <si>
    <t>спортивний зал  СЗШ № 65 м.Львів вул.Роксоляни 35</t>
  </si>
  <si>
    <t>спортивний зал Львівська гімназія Євшан вул.Любінська 93а</t>
  </si>
  <si>
    <t>спортивний зал ліцей мЛьвів вул.Пимоненко,15</t>
  </si>
  <si>
    <t>Саниий спорт</t>
  </si>
  <si>
    <t>Спортивний зал СЗШ № 36</t>
  </si>
  <si>
    <t>Спортивний зал СЗШ № 31</t>
  </si>
  <si>
    <t>Спортивний зал СЗШ № 42</t>
  </si>
  <si>
    <t>Спортивний зал СЗШ № 62</t>
  </si>
  <si>
    <t>Спортивний зал СЗШ № 73</t>
  </si>
  <si>
    <t>Спортивний зал СЗШ № 82</t>
  </si>
  <si>
    <t>Стартова естакада зі штучним намороженням льоду для санного сп. Львівський фаховий коледж спорту</t>
  </si>
  <si>
    <t>Спортивний зал Ліцей №17</t>
  </si>
  <si>
    <t>Тренажерний зал вул. Остроградських 12</t>
  </si>
  <si>
    <t>Ковзанка "King cross leopolis"</t>
  </si>
  <si>
    <t>Льодова арена м. Новояворівськ</t>
  </si>
  <si>
    <t>Кабінет Захисту України СЗШ №98</t>
  </si>
  <si>
    <t>Спортивний комплекс Школяр" 79017, м. Львів, вул. Вахнянина,1</t>
  </si>
  <si>
    <t>2,8 га</t>
  </si>
  <si>
    <t xml:space="preserve">Духовна семінарія святого Духа УГКЦ (вул.Хуторівка ,35) </t>
  </si>
  <si>
    <t xml:space="preserve">ст. Динамо(вул. Янева,10), вел-к СКА(вул.Клепарівська,39а), СЗШ№31(вул.Кн.Ольги,104), СЗШ№42(вул.Каштанова,9), СЗШ№48(вул.Рубчака,8), СЗШ№49 (вул.Басараб,4), </t>
  </si>
  <si>
    <t>ЛЗШ №43(вул.Масарика,9), ліцей " Європейський"(вул.Кульпарківська,99), " Еколенд"(вул.Скрипника,11),СК "Мандаринка"    (вул. Кавалерідзе,15)</t>
  </si>
  <si>
    <t>Спортивний зал для заняття боротьбою (дзюдо, самбо) Ліцей №15 (м.Львів, вул.Патона, 7)</t>
  </si>
  <si>
    <t>Спортивний зал для заняття боротьбою (дзюдо, самбо) Ліцей №15 (м.Львів, вул.Патона, 8)</t>
  </si>
  <si>
    <t>Спортивний зал ЛНУ (м.Львів, вул.Черемшини, 31)</t>
  </si>
  <si>
    <t>-</t>
  </si>
  <si>
    <t>Спортивний зал, вул. Щирецька, 36</t>
  </si>
  <si>
    <t>Лучний тир у Ліцей №15 (м.Львів, вул.Патона, 7)</t>
  </si>
  <si>
    <t>Зал "Львів" (м.Львів, просп.Червоної Калини, 45)</t>
  </si>
  <si>
    <t>Зал "Бастіон" (м.Львів, вул.Тарнавського, 12)</t>
  </si>
  <si>
    <t xml:space="preserve">Спортивний майданчик ЛГ "Престиж", м.Львів, вул. Ветеранів,11 </t>
  </si>
  <si>
    <t>Спортивний майданчи Ліцею №2 ЛМР, м.Львів, вул. В.Великого, 55а</t>
  </si>
  <si>
    <t>Футбольні поля за адресою: м. Львів-Винники, вул. Б. Хмельницького, 9</t>
  </si>
  <si>
    <t xml:space="preserve">Спортивний майданчик СЗШ №23, м.Львів, вул. Варшавська, 126 </t>
  </si>
  <si>
    <t>Спортивний зал кафедри фізичної культури НУ "Львівська політехніка", м.Львів, вул. Самчука, 14</t>
  </si>
  <si>
    <t>Спортивний зал</t>
  </si>
  <si>
    <t>Лучне поле</t>
  </si>
  <si>
    <t xml:space="preserve">вул. Личаківська, 148 Інтернат 1,вул.Остроградських 1; Дубляни, вул. Шевченка, 3  108,8, 162, 200, </t>
  </si>
  <si>
    <t>вул. Личаківська, 148, вул. Жовкіська, 22 с.Суховоля, вул. Шкільна 1а, с. Мшана, вул. Довженка, 2а 108,8; 200 40; 30</t>
  </si>
  <si>
    <t>ЗОШ  № 43 вул.Масарика 9, Винники, вул. І.Франка, 53б, СШ №87, вул. Піша 1  63,2; 67; 60; 30</t>
  </si>
  <si>
    <r>
      <t>вул. Личаківська, 148,</t>
    </r>
    <r>
      <rPr>
        <i/>
        <sz val="8"/>
        <rFont val="Arial"/>
        <family val="2"/>
        <charset val="204"/>
      </rPr>
      <t>,вул.Стуса 2</t>
    </r>
    <r>
      <rPr>
        <i/>
        <sz val="8"/>
        <rFont val="Arial"/>
        <family val="2"/>
        <charset val="204"/>
      </rPr>
      <t>вул.В.Великого 14а , Дубляни вул. Шевченка, 3;  64,5;180,100, 300</t>
    </r>
  </si>
  <si>
    <t>Навчальний корпус факультету культури і мистецтва ЛНУ ім І.Франка м. Львів, вул. Фредра 1</t>
  </si>
  <si>
    <t>Кінно-спортивна база ПП «Грааль ДЛД-12» Львівська обл., м.Львів, вул. Стрийська 119</t>
  </si>
  <si>
    <t>ДЮСШ м. Стрий</t>
  </si>
  <si>
    <t xml:space="preserve">Волейбол </t>
  </si>
  <si>
    <t>9.17</t>
  </si>
  <si>
    <t xml:space="preserve">Дзюдо </t>
  </si>
  <si>
    <t xml:space="preserve">Теніс настільний </t>
  </si>
  <si>
    <t>ДЮСШ Тризуб Плюс</t>
  </si>
  <si>
    <t>Софтбол</t>
  </si>
  <si>
    <t>9.41</t>
  </si>
  <si>
    <t>Шахи</t>
  </si>
  <si>
    <t>Ходорівська ДЮСШ</t>
  </si>
  <si>
    <t>11.51</t>
  </si>
  <si>
    <t>Яворівська ДЮСШ</t>
  </si>
  <si>
    <t>Волейбол</t>
  </si>
  <si>
    <t>Шашки</t>
  </si>
  <si>
    <t>10.113</t>
  </si>
  <si>
    <t xml:space="preserve">ДЮСШ Юніон Спорт </t>
  </si>
  <si>
    <t>Судовишнянська ДЮСШ</t>
  </si>
  <si>
    <t>бадмінтон</t>
  </si>
  <si>
    <t xml:space="preserve">Солонківська ДЮСШ </t>
  </si>
  <si>
    <t>Веслування на човнах "Дракон"</t>
  </si>
  <si>
    <t>10.22</t>
  </si>
  <si>
    <t>Старосамбірська ДЮСШ</t>
  </si>
  <si>
    <t>пауерліфтинг</t>
  </si>
  <si>
    <t>ДЮСШ ФК Скала</t>
  </si>
  <si>
    <t>ДЮСШ м. Борислав</t>
  </si>
  <si>
    <t>Кікбоксинг(ISKA)</t>
  </si>
  <si>
    <t>10.42</t>
  </si>
  <si>
    <t>Спортивна акробатика</t>
  </si>
  <si>
    <t xml:space="preserve">Футбол </t>
  </si>
  <si>
    <t xml:space="preserve">велосипедний спорт </t>
  </si>
  <si>
    <t>СДЮСШОР Медик</t>
  </si>
  <si>
    <t>ДЮСШ Юність Пустомити</t>
  </si>
  <si>
    <t>Кікбоксинг"Іска"</t>
  </si>
  <si>
    <t xml:space="preserve">Шахи </t>
  </si>
  <si>
    <t>ДЮСШ Тризуб Зимна Вода</t>
  </si>
  <si>
    <t>12.6</t>
  </si>
  <si>
    <t>Лижні гонки</t>
  </si>
  <si>
    <t>9.31</t>
  </si>
  <si>
    <t>ДЮСШ Юність Турка</t>
  </si>
  <si>
    <t>12.13</t>
  </si>
  <si>
    <t>баскетбол</t>
  </si>
  <si>
    <t>ДЮСШ ім. Боберського</t>
  </si>
  <si>
    <t>кікбоксинг</t>
  </si>
  <si>
    <t>теніс настільний</t>
  </si>
  <si>
    <t>ушу</t>
  </si>
  <si>
    <t>10.105</t>
  </si>
  <si>
    <t>теніс</t>
  </si>
  <si>
    <t>плавання (осіб з інвалідістю)</t>
  </si>
  <si>
    <t>Бродівська ДЮСШ</t>
  </si>
  <si>
    <t>Сколівська ДЮСШ</t>
  </si>
  <si>
    <t>Гірськолижний спорт</t>
  </si>
  <si>
    <t>Тхеквондо (ВТФ)</t>
  </si>
  <si>
    <t>9.52</t>
  </si>
  <si>
    <t>ДЮСШ ім. Музичук</t>
  </si>
  <si>
    <t>Біатлон</t>
  </si>
  <si>
    <t>9.4</t>
  </si>
  <si>
    <t>ДЮСШ Янтар Новояворівськ</t>
  </si>
  <si>
    <t>ДЮСШ Сокіл Перемишляни</t>
  </si>
  <si>
    <t>настільний теніс</t>
  </si>
  <si>
    <t>КДЮСШ Самбір</t>
  </si>
  <si>
    <t>Рава-Руська ДЮСШ</t>
  </si>
  <si>
    <t>Буська ДЮСШ</t>
  </si>
  <si>
    <t>Городоцька ДЮСШ</t>
  </si>
  <si>
    <t>Жидачівська ДЮСШ</t>
  </si>
  <si>
    <t>гандбол</t>
  </si>
  <si>
    <t>ДЮСШ Надія Оброшино</t>
  </si>
  <si>
    <t>Кіокушинкай карате</t>
  </si>
  <si>
    <t>Миколаївська ДЮСШ</t>
  </si>
  <si>
    <t>Карате</t>
  </si>
  <si>
    <t>10.38</t>
  </si>
  <si>
    <t>ДЮСШ Добротвір</t>
  </si>
  <si>
    <t>Славська ДЮСШ</t>
  </si>
  <si>
    <t>Радехівська ДЮСШ</t>
  </si>
  <si>
    <t>Золочівська ДЮСШ</t>
  </si>
  <si>
    <t>Стрийська ДЮСШ Сокіл</t>
  </si>
  <si>
    <t>Жовківська ДЮСШ</t>
  </si>
  <si>
    <t>ДЮСК Спортовець Трускавець</t>
  </si>
  <si>
    <t>ДЮСШ Соколяни</t>
  </si>
  <si>
    <t>ДЮСШ м. Шептицького №1</t>
  </si>
  <si>
    <t>волейбол пляжний</t>
  </si>
  <si>
    <t>9.18</t>
  </si>
  <si>
    <t>10.11</t>
  </si>
  <si>
    <t>Камянка-Бузька ДЮСШ</t>
  </si>
  <si>
    <t>Мостиська ДЮСШ</t>
  </si>
  <si>
    <t>Новороздільська ДЮСШ</t>
  </si>
  <si>
    <t>ДЮСШ м. Шептицького №2</t>
  </si>
  <si>
    <t>греко-римська боротьба</t>
  </si>
  <si>
    <t>Розвадівська ДЮСШ</t>
  </si>
  <si>
    <t>Грабовецько-Дулібівська ДЮСШ</t>
  </si>
  <si>
    <t>ДЮСШ Авангард</t>
  </si>
  <si>
    <t xml:space="preserve">бокс </t>
  </si>
  <si>
    <t>спортивна гімнастика</t>
  </si>
  <si>
    <t>софтбол</t>
  </si>
  <si>
    <t>стрільба з лука</t>
  </si>
  <si>
    <t>шашки</t>
  </si>
  <si>
    <t>Веслування на човнах Дракон</t>
  </si>
  <si>
    <t xml:space="preserve">Боротьба дзюдо </t>
  </si>
  <si>
    <t xml:space="preserve">Армреслінг </t>
  </si>
  <si>
    <t>Настільний теніс</t>
  </si>
  <si>
    <t>Гірські лижі</t>
  </si>
  <si>
    <t>Тхеквондо</t>
  </si>
  <si>
    <t>біатлон</t>
  </si>
  <si>
    <t>стрибки у воду</t>
  </si>
  <si>
    <t>хокей</t>
  </si>
  <si>
    <t>фігурне катання</t>
  </si>
  <si>
    <t>легка атлет</t>
  </si>
  <si>
    <t>Тхеквондо ВТФ</t>
  </si>
  <si>
    <t>вільна боротьба</t>
  </si>
  <si>
    <t xml:space="preserve">Настільний теніс </t>
  </si>
  <si>
    <t>ганбол</t>
  </si>
  <si>
    <t>Н/теніс</t>
  </si>
  <si>
    <t>карате</t>
  </si>
  <si>
    <t xml:space="preserve">дзюдо </t>
  </si>
  <si>
    <t xml:space="preserve">баскетбол </t>
  </si>
  <si>
    <t>бокс                 9.6</t>
  </si>
  <si>
    <t>дзюдо        9.24</t>
  </si>
  <si>
    <t>легка атлетик9.28</t>
  </si>
  <si>
    <t>плавання 9.31</t>
  </si>
  <si>
    <t>футбол 9.53</t>
  </si>
  <si>
    <t>грека-римська боротьба</t>
  </si>
  <si>
    <t>1250,500</t>
  </si>
  <si>
    <t>Солонківська ДЮСШ</t>
  </si>
  <si>
    <t>3364,0</t>
  </si>
  <si>
    <t>50,0</t>
  </si>
  <si>
    <t>7,5</t>
  </si>
  <si>
    <t>Рава-Руська ДЮДСШ</t>
  </si>
  <si>
    <t>приспособлені два зали по вул.Косака,9 та Руська,4</t>
  </si>
  <si>
    <t>зал ДЮСШ та Стрийська ЗОШ №8, №10</t>
  </si>
  <si>
    <t>гімнастичний зал по вул.І.Франка,15</t>
  </si>
  <si>
    <t>Стрийська ЗОШ №6</t>
  </si>
  <si>
    <t xml:space="preserve">стадіон "СОКІЛ", та Стрийська ЗОШ №3, №5, №9 </t>
  </si>
  <si>
    <t>Стрийська ЗОШ №3</t>
  </si>
  <si>
    <t>спортза та стадіон Старосільського ліцею та стадіон Винничківської гімназії</t>
  </si>
  <si>
    <t>800, 1600</t>
  </si>
  <si>
    <t>гімнастичний зал Старосільського ліцею</t>
  </si>
  <si>
    <t>спортзал Давидівського ліцею та адаптоване приміщення Чишківського ліцею</t>
  </si>
  <si>
    <t>1250, 400</t>
  </si>
  <si>
    <t xml:space="preserve">кабінет Народного дому с. Пасіки-Зубрицькі </t>
  </si>
  <si>
    <t>підвал та стадіон Давидівського ліцею</t>
  </si>
  <si>
    <t>спортзал Давидівського ліцею</t>
  </si>
  <si>
    <t>басейн на базі ДЮСШ "Тризуб Плюс"</t>
  </si>
  <si>
    <t>спортивний зал ОЗЗСО№1 м.Ходорів</t>
  </si>
  <si>
    <t>147кв.м.</t>
  </si>
  <si>
    <t>стадіон  м. Ходорів (футбольнеполе,)</t>
  </si>
  <si>
    <t>7456кв.м.</t>
  </si>
  <si>
    <t>шаховий клуб</t>
  </si>
  <si>
    <t>100кв.м.</t>
  </si>
  <si>
    <t>футбольне поле, спортивний зал ЗЗСО№5 с. Грусятич</t>
  </si>
  <si>
    <t>288кв.м</t>
  </si>
  <si>
    <t xml:space="preserve">тренажерний зал </t>
  </si>
  <si>
    <t>55м\кв.</t>
  </si>
  <si>
    <t>тенісний зал</t>
  </si>
  <si>
    <t>150 м/кв.</t>
  </si>
  <si>
    <t>с. Муроване</t>
  </si>
  <si>
    <t>волейбол,</t>
  </si>
  <si>
    <t>Судововишнянський ліцей ім. Т.Дмитрасевича (зал)</t>
  </si>
  <si>
    <t>Волейбольний спортивний майданчик з наливним покриттям</t>
  </si>
  <si>
    <t>Міні-футбольний майданчик зі штучним покриттям (42х22 м)</t>
  </si>
  <si>
    <t>Футбольний стадіон Судововишнянський ліцей ім. Т.Дмитрасевича</t>
  </si>
  <si>
    <t>Два спортивні зали Судововишнянської ДЮСШ</t>
  </si>
  <si>
    <t>Комунальний заклад Солонківської сільської ради "Ліцей імені Героя України Миколи Паньківа"</t>
  </si>
  <si>
    <t>Жирівська гімназія імені Слуги Божого Мар'яна Галана</t>
  </si>
  <si>
    <t>Зубрянський ЗЗСО І-ІІІ ступенів</t>
  </si>
  <si>
    <t xml:space="preserve">міський стадіон,Старосамбірська ЗОШ №1, </t>
  </si>
  <si>
    <t xml:space="preserve">Старосамбірська ЗОШ №1,  </t>
  </si>
  <si>
    <t>Старосамбірська ЗОШ №1</t>
  </si>
  <si>
    <t xml:space="preserve">Старосамбірська ЗОШ №1, </t>
  </si>
  <si>
    <t>Стадіони і майданчики м.Стрий, с.Стрілків, с.Пукеничі, с.Угерсько, с.Нежухів; спортивні споруди ТзОВ "Футбольний клуб "Скала" (с.Станків, с.Довге, м. Моршин)</t>
  </si>
  <si>
    <t>Боротьба дзюдо</t>
  </si>
  <si>
    <t>Спортивно-ігровий манеж</t>
  </si>
  <si>
    <t>Важкоатлетичний зал</t>
  </si>
  <si>
    <t>спортзал ЗЗСО №3</t>
  </si>
  <si>
    <t>Легкоатлетичний зал</t>
  </si>
  <si>
    <t>Тренажерний зал</t>
  </si>
  <si>
    <t>Акробатичний зал</t>
  </si>
  <si>
    <t>Стадіон</t>
  </si>
  <si>
    <t>Будинок одноповерховий -велобаза. Спеціалізована дитячо- юнацька школа олімпійського резерву з велоспорту «Медик»</t>
  </si>
  <si>
    <t>337.5</t>
  </si>
  <si>
    <t>так</t>
  </si>
  <si>
    <t>Шахи,Бокс,Кікбоксинг"Іска",Боротьба Вільна</t>
  </si>
  <si>
    <t>Адміністрація Пустомитівської ДЮСШ "Юність"</t>
  </si>
  <si>
    <t>40м2</t>
  </si>
  <si>
    <t>Волейбол,баскетбол,футбол,Спортивне орієнтування,легка атлетика</t>
  </si>
  <si>
    <t>Спортивний Комплекс "Юність"</t>
  </si>
  <si>
    <t>2,2га</t>
  </si>
  <si>
    <t>Спеціалізований зал важкої атлетики Лапаївського ліцею ім.Героя України Г. Кірпи</t>
  </si>
  <si>
    <t>Спеціалізований зал вільної боротьби Лааївського ліцею ім.Героя України Г. Кірпи</t>
  </si>
  <si>
    <t>Стадіон з травяним покриттям  та спортивний зал Ліцею ім.Героя України Г. Кірпи</t>
  </si>
  <si>
    <t>Спортивний зал (великий) Зимноводівського ліцею ім.Блаженнішого Любомира Гузара</t>
  </si>
  <si>
    <t xml:space="preserve">Стадіон  з травяним покриттям  "Хіни", майданчик із штучним покриттям  та спортивний зал Ліцею№1 в с. Зимна Вода </t>
  </si>
  <si>
    <t>спортивний зал № 1</t>
  </si>
  <si>
    <t>легкоатлетичне ядро з секторами та біговою доріжкою</t>
  </si>
  <si>
    <t>спортивний зал Дрогобицький ліцей №2</t>
  </si>
  <si>
    <t>плавальний басейн№1, плавальний басейн№2</t>
  </si>
  <si>
    <t>спортивний зал № 2</t>
  </si>
  <si>
    <t>Дрогобицький ліцей №2</t>
  </si>
  <si>
    <t>спортивний майданчик з синтетичним покриттям. Футбольне поле</t>
  </si>
  <si>
    <t>Дрогобицький ліцей № 16</t>
  </si>
  <si>
    <t>Зал  гімназії  - 15х30,     зал Бродівська СЗОШ №2-15х24, за Пониковицького ЗЗСО 9х20, зал Станіславчицька гімназія-14х7</t>
  </si>
  <si>
    <t>Зал  гімназії  - 15х30, зал Станіславчицька гімназія-14х7, зал Гаї-Дітковецька гімназія - 9х18, зал Гіївська гімназія 8,х17</t>
  </si>
  <si>
    <t xml:space="preserve">Зал  гімназії  - 15х30 </t>
  </si>
  <si>
    <t>зал гімназії (шаховий клас) 4.76х7.78</t>
  </si>
  <si>
    <t>Зал боксу"Плай"</t>
  </si>
  <si>
    <t>Спортивний зал державного підприємства</t>
  </si>
  <si>
    <t>Спортзал приватного підприємця</t>
  </si>
  <si>
    <t>Приміщення бідівлі м. Стрий вул. Б.Хмельницького,84</t>
  </si>
  <si>
    <t>Приміщення Стрийського ліцею №7 м. Стрия</t>
  </si>
  <si>
    <t>Приміщення Стрийської гімназії №10 м.Стрия</t>
  </si>
  <si>
    <t xml:space="preserve">Приміщення Стрийського ліцею №6 </t>
  </si>
  <si>
    <t>Приміщення шахового клубу с. Угерсько Стрийського району</t>
  </si>
  <si>
    <t>Спортивний комплекс ДЮСШ "Янтар": 1.Критий сирілецький тир на 50м.;2.Лижна база на 250 пар лиж;3.Зал ЗФП;</t>
  </si>
  <si>
    <t>4.Відкрита комплексна ігрова площадка; 5.Відкрита площадка з силовими тренажерами.</t>
  </si>
  <si>
    <t>Спортивна база ФОК "Старт": футбольне поле, спортивний зал, ігрова площадка зі штучним покриттям.</t>
  </si>
  <si>
    <t>Спотивна площадка футбольне поле зі штучним покриттям</t>
  </si>
  <si>
    <t>Спортивна база ФОК "Старт": плавальний басейн з ямою для стрибків.</t>
  </si>
  <si>
    <t>Спортивна база ФОК "Старт" ігровий спортивний зал.</t>
  </si>
  <si>
    <t>Спортивна база ФОК "Старт": стадіон, спортивний зал.</t>
  </si>
  <si>
    <t>Спортивний база ФОК "Старт": спортивний зал.</t>
  </si>
  <si>
    <t>Спортивний база ФОК "Старт": тренажерний зал.</t>
  </si>
  <si>
    <t>хокей з шайбою</t>
  </si>
  <si>
    <t>Зал боротьби м Перемишляни,вул.Привокзальна,1</t>
  </si>
  <si>
    <t>Зал настільного тенісу м.Перемишляни,вул.Галицька,71</t>
  </si>
  <si>
    <t>Спортивний зал загальної школи №2 м.Перемишляни,вул.Галицька,32</t>
  </si>
  <si>
    <t>баскетбол,волейбол</t>
  </si>
  <si>
    <t>Ігровий зал</t>
  </si>
  <si>
    <t>бокс,важка атлетика</t>
  </si>
  <si>
    <t>спортивний зал,зал ЗФП</t>
  </si>
  <si>
    <t>стадіон ім.Лева Броварського</t>
  </si>
  <si>
    <t>майданчик зі штучним покриттям</t>
  </si>
  <si>
    <t>спортивний зал, ліцей "Престиж"</t>
  </si>
  <si>
    <t>спортивний зал,ліцей ім.А.Чайковського</t>
  </si>
  <si>
    <t>спортивний зал,гімназія 7</t>
  </si>
  <si>
    <t>Центральний стадіон міста  імені Олега Зінька</t>
  </si>
  <si>
    <t xml:space="preserve"> 6500 кв.м.</t>
  </si>
  <si>
    <t>Спортивний зал  36х18</t>
  </si>
  <si>
    <t>Легкоатлетичний манеж  6х90</t>
  </si>
  <si>
    <t>Стадіон з легкоатлетичним ядром   105х70</t>
  </si>
  <si>
    <t>Басейн  30х20</t>
  </si>
  <si>
    <t>Майданчик зі синтетичним покриттям  42х22</t>
  </si>
  <si>
    <t>Майданчик зі синтетичним покриттям  24х15</t>
  </si>
  <si>
    <t>Запасне футбольне поле  90х55</t>
  </si>
  <si>
    <t>Городоцький ОЗЗСО № 5: 9 м х 18 м = 162 кв.м</t>
  </si>
  <si>
    <t>*</t>
  </si>
  <si>
    <t xml:space="preserve">Городоцький ОЗЗСО № 5, Братковицький ЗЗСО:   9 кв.м х 18 кв.м = 162 кв. м х 2 </t>
  </si>
  <si>
    <t>Городоцький ЗЗСО № 4:  9 кв.м. х 18 кв.м. = 162 кв. м. , стадіон "Авіатор" 1 га</t>
  </si>
  <si>
    <t>162 кв.м. 1 га</t>
  </si>
  <si>
    <t xml:space="preserve"> Городоцький НВК № 2: навчальний клас - 60 кв. м</t>
  </si>
  <si>
    <t>спортивний зал Жидачівського професійного ліцею</t>
  </si>
  <si>
    <t>зал важкої атлетики та тренажерний зал ДЮСШ</t>
  </si>
  <si>
    <t>спортивний зал ДЮСШ</t>
  </si>
  <si>
    <t>спортивний зал ЗЗСО №2</t>
  </si>
  <si>
    <t>спортивний зал ЗЗСО №3</t>
  </si>
  <si>
    <t>спортивний зал ДЮСШ, футбольне поле, майданчик зі штучним покриттям</t>
  </si>
  <si>
    <t>ЗОШ Оброшине</t>
  </si>
  <si>
    <t>150.1</t>
  </si>
  <si>
    <t>288 /150.1</t>
  </si>
  <si>
    <t>спортивний зал Миколаївського ЗЗСО №2 м.Миколаїв, вул.Мазепи,15</t>
  </si>
  <si>
    <t>спортивний зал Миколаївської ДЮСШ с.Дроговиж, вул.Каденюка,21</t>
  </si>
  <si>
    <t>спортивний зал Миколаївського ЗЗСО №1 м.Миколаїв, вул.Львівська,15</t>
  </si>
  <si>
    <t>басейн МК (відокремлений підрозділ) ДУ "Агенція масового спорту України" с.Дроговиж, вул.Каденюка,19</t>
  </si>
  <si>
    <t>спортивний зал Миколаївського ліцею м.Миколаїв, вул.Площа Ринок,23</t>
  </si>
  <si>
    <t>футбольне поле Миколаївської ДЮСШ с.Дроговиж, вул.Каденюка,21</t>
  </si>
  <si>
    <t>спортивний майданчик із штучним покриттям "Міського" стадіону м.Миколаїв, вул.Бандери,3</t>
  </si>
  <si>
    <t>спортивні споруди Гірського ЗЗСО с.Гірське, вул.Шкільна, 1</t>
  </si>
  <si>
    <t>спортивні споруди Рудниківського ЗЗСО, с.Рудники, вул.Шкільна, 1</t>
  </si>
  <si>
    <t xml:space="preserve">спортивні споруди Новосілки-Опарських ЗЗСО с.Новосілки-Опарські, вул.Шкільна, 1 </t>
  </si>
  <si>
    <t>спортивні споруди Дроговизького ЗЗСО с.Дроговиж, вул. Шкільна, 3</t>
  </si>
  <si>
    <t>Будівля веслувальної бази</t>
  </si>
  <si>
    <t>х</t>
  </si>
  <si>
    <t xml:space="preserve">Спортивний зал в НСБ «Динамо» </t>
  </si>
  <si>
    <t xml:space="preserve">зал боксу та настільного тенісу </t>
  </si>
  <si>
    <t>спортивний зал Павлісвської ЗОШ І-ІІІст. (12х24 м.)</t>
  </si>
  <si>
    <t>зал боксу та настільного тенісу</t>
  </si>
  <si>
    <t>спортивний зал Павлівського Народного Дому (9х18 м.)</t>
  </si>
  <si>
    <t>спортивний зал ЗОШ I,ІІ,III ст. №2 м. Радехів (12х24 м.)</t>
  </si>
  <si>
    <t>майданчик зі штучним покриттям Радехівської ЗОШ I-III ст №2 (20х40)</t>
  </si>
  <si>
    <t>футбольне поле Радехівської ЗОШ  I-III ст. №1</t>
  </si>
  <si>
    <t>2 спортивні зали Радехівської ЗОШ I-III ст. №1 (9х18 м.)</t>
  </si>
  <si>
    <t>спортивний зал гімназії с. Яструбичі (9х18 м.)</t>
  </si>
  <si>
    <t>арендований зал з боксу,районний будинок культури</t>
  </si>
  <si>
    <t>стадіон ДЮСШ " Сокіл"</t>
  </si>
  <si>
    <t>басейн при церкві Св. М. Чарнецького</t>
  </si>
  <si>
    <t>спортмайданчик зі штучним покриттям для міні футболу "22х44"</t>
  </si>
  <si>
    <t>Спортивні зали шкіл с. Подорожне, с. Ланівка</t>
  </si>
  <si>
    <t xml:space="preserve">Спортивний зал м. Стрий </t>
  </si>
  <si>
    <t>Спортивні зали Підгірцівської школи інтернат, початкова школа № 11</t>
  </si>
  <si>
    <t>Спортивні зали шкіл с. В. Дідушичі</t>
  </si>
  <si>
    <t>Спортивні зали та майданчики шкіл смт. Дашава, с. Семигинів, с. Нежухів</t>
  </si>
  <si>
    <t>Спортивна кімната с. Братківці</t>
  </si>
  <si>
    <t>Плавальний басейн с. Угерсько</t>
  </si>
  <si>
    <t>Спортивна кімната м. Стрий</t>
  </si>
  <si>
    <t>загальноосвітня школа №3, спортивний майданчик</t>
  </si>
  <si>
    <t>60, 600</t>
  </si>
  <si>
    <t>загальноосвітня школа №3</t>
  </si>
  <si>
    <t xml:space="preserve">                                                                           Вязівська загальноосвітня школа , стадіон </t>
  </si>
  <si>
    <t>загальноосвітня школа №1</t>
  </si>
  <si>
    <t>спртивні майданчики шкіл та стадіон "Розточчя"</t>
  </si>
  <si>
    <t>Спортивно-оздоровчий комплекс</t>
  </si>
  <si>
    <t>спортивний зал, майданчик з штучним покриттям, зал ЗФП</t>
  </si>
  <si>
    <t>520, 5\280</t>
  </si>
  <si>
    <t>спортивний зал, майданчик для пляжного волейболу, зал ЗФП</t>
  </si>
  <si>
    <t>520,5\250</t>
  </si>
  <si>
    <t>стадіон</t>
  </si>
  <si>
    <t>7000\4000\5400</t>
  </si>
  <si>
    <t>спортивний зал</t>
  </si>
  <si>
    <t>басейн</t>
  </si>
  <si>
    <t>7000\4000\5500</t>
  </si>
  <si>
    <t xml:space="preserve">спортивний зал </t>
  </si>
  <si>
    <t>Шептицької гімназі</t>
  </si>
  <si>
    <t>№ 12</t>
  </si>
  <si>
    <t>ДЮСШ № 1</t>
  </si>
  <si>
    <t>пляжний</t>
  </si>
  <si>
    <t>спортивни зал</t>
  </si>
  <si>
    <t>гімнастика</t>
  </si>
  <si>
    <t>спортивна</t>
  </si>
  <si>
    <t>легка</t>
  </si>
  <si>
    <t>атлетика</t>
  </si>
  <si>
    <t>КП СК "Шахтар"</t>
  </si>
  <si>
    <t xml:space="preserve">майданчик зі штучним покриттям </t>
  </si>
  <si>
    <t xml:space="preserve">плавання </t>
  </si>
  <si>
    <t>плавальний басейд 25х9</t>
  </si>
  <si>
    <t xml:space="preserve">зал сухого плавання </t>
  </si>
  <si>
    <t>тренажерна</t>
  </si>
  <si>
    <t>футбольне поле</t>
  </si>
  <si>
    <t>побутова будівля</t>
  </si>
  <si>
    <t>ГАНДБОЛ</t>
  </si>
  <si>
    <t>ОЗЗСО № 1,2,3 ! 12 х 24,9 х 18</t>
  </si>
  <si>
    <t>ЛЕГКА АТЛЕТИКА</t>
  </si>
  <si>
    <t>ОЗЗСО №1 зал 12 х 24,асфальтована доріжка 200м</t>
  </si>
  <si>
    <t>ФУТБОЛ</t>
  </si>
  <si>
    <t xml:space="preserve">ОЗЗСО № 1,2,3 4 штуч.майд 20 Х 40м,зал ВПУ 3 71 12 х 24 </t>
  </si>
  <si>
    <t>ВОЛЕЙБОЛ, ФУТБОЛ</t>
  </si>
  <si>
    <t>СТАДІОН "КАРПАТИ" (вул. Я. Мудрого.44)</t>
  </si>
  <si>
    <t>СПОРТИВНИЙ ЗАЛ  ДЮСШ (вул Грушевського,22)</t>
  </si>
  <si>
    <t>ТРЕНАЖЕРНИЙ  ЗАЛ  ДЮСШ (вул Грушевського,5)</t>
  </si>
  <si>
    <t>Спортзал ЗОШ № 3</t>
  </si>
  <si>
    <t>Спортзал СШ № 4</t>
  </si>
  <si>
    <t>Спортзал ЗОШ № 5</t>
  </si>
  <si>
    <t>Спортзал ДЮСШ</t>
  </si>
  <si>
    <t>Спортзал НВК ім. Володимира Труша</t>
  </si>
  <si>
    <t>Спортзал МБК "Молодість"</t>
  </si>
  <si>
    <t>Спортзал ЗОШ № 2</t>
  </si>
  <si>
    <t>Спортзал Березинська ЗОШ</t>
  </si>
  <si>
    <t>Спортзал Роздільська ЗОШ</t>
  </si>
  <si>
    <t>Футбольне поле стадіону "Галичина"</t>
  </si>
  <si>
    <t>Футбольне поле ДЮСШ</t>
  </si>
  <si>
    <t>Штучний майданчик стадіону "Галичина"</t>
  </si>
  <si>
    <t>Басейн СОК "Ювілейний"</t>
  </si>
  <si>
    <t>плавальний басейн 25х9</t>
  </si>
  <si>
    <t>"+"</t>
  </si>
  <si>
    <t>зал сухого плавання</t>
  </si>
  <si>
    <t>тренажерка</t>
  </si>
  <si>
    <t>футбол, карате</t>
  </si>
  <si>
    <t>с.Київець, с.Верин, с.Розвадів - штучні спортивні майданчики, стадіон, спортзал</t>
  </si>
  <si>
    <t>настільний теніс, вільна боротьба</t>
  </si>
  <si>
    <t>с.Київець, с.Верин - настільний теніс, НД с.Черниця - вільна боротьба</t>
  </si>
  <si>
    <t>штучний майданчик</t>
  </si>
  <si>
    <t>спортивний зал закладів освіти</t>
  </si>
  <si>
    <t>80563,Золочівський район, Львівська  область, с. АНДріївка</t>
  </si>
  <si>
    <t>80563,Золочіяський район, Лбвівська область, с. А</t>
  </si>
  <si>
    <t>Львівська область, с. Андріївка</t>
  </si>
  <si>
    <t>80563, Золочівський район, Львівська область, с. Андріївка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</si>
</sst>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_₴"/>
    <numFmt numFmtId="165" formatCode="0_ "/>
    <numFmt numFmtId="166" formatCode="0.0"/>
  </numFmts>
  <fonts count="38">
    <font>
      <sz val="10"/>
      <name val="Arial"/>
      <charset val="134"/>
    </font>
    <font>
      <sz val="8"/>
      <name val="Arial"/>
      <charset val="204"/>
    </font>
    <font>
      <b/>
      <sz val="10"/>
      <name val="Arial"/>
      <charset val="204"/>
    </font>
    <font>
      <sz val="6"/>
      <name val="Arial"/>
      <charset val="204"/>
    </font>
    <font>
      <b/>
      <sz val="8"/>
      <name val="Arial"/>
      <charset val="204"/>
    </font>
    <font>
      <sz val="10"/>
      <name val="Arial Cyr"/>
      <charset val="204"/>
    </font>
    <font>
      <sz val="10"/>
      <name val="Arial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9"/>
      <name val="Times New Roman"/>
      <family val="1"/>
      <charset val="204"/>
    </font>
    <font>
      <sz val="7"/>
      <name val="Arial"/>
      <family val="2"/>
      <charset val="204"/>
    </font>
    <font>
      <sz val="6"/>
      <name val="Arial"/>
      <family val="2"/>
      <charset val="204"/>
    </font>
    <font>
      <sz val="8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  <charset val="238"/>
    </font>
    <font>
      <sz val="7"/>
      <color theme="1"/>
      <name val="Arial"/>
      <family val="2"/>
      <charset val="204"/>
    </font>
    <font>
      <sz val="6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name val="Arial"/>
      <charset val="134"/>
    </font>
    <font>
      <sz val="9"/>
      <name val="Arial"/>
      <family val="2"/>
      <charset val="204"/>
    </font>
    <font>
      <sz val="8"/>
      <color theme="0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i/>
      <sz val="8"/>
      <name val="Arial"/>
      <family val="2"/>
      <charset val="204"/>
    </font>
    <font>
      <sz val="10"/>
      <name val="Calibri"/>
      <family val="2"/>
      <charset val="204"/>
      <scheme val="minor"/>
    </font>
    <font>
      <sz val="8"/>
      <color theme="1"/>
      <name val="Arial"/>
    </font>
    <font>
      <b/>
      <sz val="8"/>
      <color theme="1"/>
      <name val="Arial"/>
    </font>
    <font>
      <sz val="10"/>
      <color rgb="FF000000"/>
      <name val="Calibri"/>
      <family val="2"/>
      <charset val="204"/>
      <scheme val="minor"/>
    </font>
    <font>
      <u/>
      <sz val="8"/>
      <name val="Arial"/>
      <family val="2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Calibri"/>
      <family val="2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</font>
    <font>
      <b/>
      <i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FFFFCC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/>
    <xf numFmtId="0" fontId="5" fillId="0" borderId="0"/>
    <xf numFmtId="43" fontId="19" fillId="0" borderId="0" applyFont="0" applyFill="0" applyBorder="0" applyAlignment="0" applyProtection="0"/>
    <xf numFmtId="0" fontId="5" fillId="0" borderId="0"/>
  </cellStyleXfs>
  <cellXfs count="523">
    <xf numFmtId="0" fontId="0" fillId="0" borderId="0" xfId="0"/>
    <xf numFmtId="0" fontId="1" fillId="0" borderId="0" xfId="1" applyFont="1" applyAlignment="1">
      <alignment horizontal="center" vertical="center"/>
    </xf>
    <xf numFmtId="0" fontId="1" fillId="0" borderId="0" xfId="1" applyFont="1"/>
    <xf numFmtId="0" fontId="1" fillId="0" borderId="0" xfId="1" applyFont="1" applyAlignment="1">
      <alignment vertical="top" wrapText="1"/>
    </xf>
    <xf numFmtId="0" fontId="1" fillId="0" borderId="2" xfId="1" applyFont="1" applyBorder="1" applyAlignment="1">
      <alignment horizontal="center"/>
    </xf>
    <xf numFmtId="0" fontId="3" fillId="0" borderId="2" xfId="1" applyFont="1" applyBorder="1" applyAlignment="1">
      <alignment horizontal="center" textRotation="90" wrapText="1"/>
    </xf>
    <xf numFmtId="0" fontId="1" fillId="0" borderId="2" xfId="1" applyFont="1" applyBorder="1" applyAlignment="1">
      <alignment horizontal="center" vertical="center"/>
    </xf>
    <xf numFmtId="0" fontId="1" fillId="0" borderId="0" xfId="1" applyFont="1" applyAlignment="1">
      <alignment horizontal="center"/>
    </xf>
    <xf numFmtId="0" fontId="1" fillId="0" borderId="10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 wrapText="1"/>
    </xf>
    <xf numFmtId="0" fontId="1" fillId="0" borderId="0" xfId="1" applyFont="1" applyAlignment="1">
      <alignment horizontal="center" vertical="top" wrapText="1"/>
    </xf>
    <xf numFmtId="0" fontId="1" fillId="0" borderId="0" xfId="1" applyFont="1" applyAlignment="1">
      <alignment horizontal="center" wrapText="1"/>
    </xf>
    <xf numFmtId="0" fontId="6" fillId="0" borderId="0" xfId="0" applyFont="1"/>
    <xf numFmtId="0" fontId="1" fillId="0" borderId="0" xfId="0" applyFont="1"/>
    <xf numFmtId="0" fontId="6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4" fillId="0" borderId="2" xfId="1" applyFont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0" borderId="0" xfId="1" applyFont="1" applyAlignment="1">
      <alignment vertical="center"/>
    </xf>
    <xf numFmtId="0" fontId="4" fillId="0" borderId="0" xfId="1" applyFont="1"/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vertical="top" wrapText="1"/>
    </xf>
    <xf numFmtId="0" fontId="1" fillId="0" borderId="0" xfId="1" applyFont="1" applyAlignment="1">
      <alignment vertical="center" wrapText="1"/>
    </xf>
    <xf numFmtId="0" fontId="1" fillId="2" borderId="2" xfId="0" applyFont="1" applyFill="1" applyBorder="1" applyAlignment="1">
      <alignment textRotation="90" wrapText="1"/>
    </xf>
    <xf numFmtId="0" fontId="1" fillId="0" borderId="2" xfId="0" applyFont="1" applyBorder="1" applyAlignment="1">
      <alignment textRotation="90" wrapText="1"/>
    </xf>
    <xf numFmtId="0" fontId="1" fillId="0" borderId="0" xfId="1" applyFont="1" applyAlignment="1">
      <alignment horizontal="center" vertical="center" textRotation="90" wrapText="1"/>
    </xf>
    <xf numFmtId="0" fontId="4" fillId="0" borderId="0" xfId="1" applyFont="1" applyAlignment="1">
      <alignment vertical="top" wrapText="1"/>
    </xf>
    <xf numFmtId="0" fontId="8" fillId="0" borderId="2" xfId="1" applyFont="1" applyBorder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/>
    </xf>
    <xf numFmtId="0" fontId="8" fillId="0" borderId="0" xfId="1" applyFont="1"/>
    <xf numFmtId="0" fontId="8" fillId="0" borderId="2" xfId="1" applyFont="1" applyBorder="1" applyAlignment="1">
      <alignment vertical="top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0" xfId="1" applyFont="1" applyAlignment="1">
      <alignment vertical="top" wrapText="1"/>
    </xf>
    <xf numFmtId="0" fontId="8" fillId="0" borderId="0" xfId="0" applyFont="1"/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8" fillId="0" borderId="10" xfId="1" applyFont="1" applyBorder="1" applyAlignment="1">
      <alignment horizontal="left" vertical="center"/>
    </xf>
    <xf numFmtId="0" fontId="8" fillId="0" borderId="11" xfId="1" applyFont="1" applyBorder="1" applyAlignment="1">
      <alignment horizontal="left" vertical="center"/>
    </xf>
    <xf numFmtId="0" fontId="8" fillId="0" borderId="12" xfId="1" applyFont="1" applyBorder="1" applyAlignment="1">
      <alignment horizontal="left" vertical="center"/>
    </xf>
    <xf numFmtId="49" fontId="8" fillId="0" borderId="2" xfId="1" applyNumberFormat="1" applyFont="1" applyBorder="1" applyAlignment="1">
      <alignment horizontal="center" vertical="top" wrapText="1"/>
    </xf>
    <xf numFmtId="166" fontId="8" fillId="0" borderId="10" xfId="1" applyNumberFormat="1" applyFont="1" applyBorder="1" applyAlignment="1">
      <alignment horizontal="center" vertical="center"/>
    </xf>
    <xf numFmtId="166" fontId="8" fillId="0" borderId="12" xfId="1" applyNumberFormat="1" applyFont="1" applyBorder="1" applyAlignment="1">
      <alignment horizontal="center" vertical="center"/>
    </xf>
    <xf numFmtId="0" fontId="8" fillId="0" borderId="10" xfId="1" applyFont="1" applyBorder="1" applyAlignment="1">
      <alignment horizontal="left" vertical="top"/>
    </xf>
    <xf numFmtId="0" fontId="8" fillId="0" borderId="11" xfId="1" applyFont="1" applyBorder="1" applyAlignment="1">
      <alignment horizontal="left" vertical="top"/>
    </xf>
    <xf numFmtId="166" fontId="8" fillId="0" borderId="2" xfId="1" applyNumberFormat="1" applyFont="1" applyBorder="1" applyAlignment="1">
      <alignment horizontal="center" vertical="center"/>
    </xf>
    <xf numFmtId="0" fontId="8" fillId="0" borderId="2" xfId="1" applyFont="1" applyBorder="1" applyAlignment="1">
      <alignment horizontal="left"/>
    </xf>
    <xf numFmtId="0" fontId="8" fillId="0" borderId="0" xfId="1" applyFont="1" applyAlignment="1">
      <alignment horizontal="left" vertical="center"/>
    </xf>
    <xf numFmtId="49" fontId="8" fillId="0" borderId="2" xfId="1" applyNumberFormat="1" applyFont="1" applyBorder="1" applyAlignment="1">
      <alignment horizontal="center" vertical="center" wrapText="1"/>
    </xf>
    <xf numFmtId="0" fontId="8" fillId="0" borderId="6" xfId="1" applyFont="1" applyBorder="1" applyAlignment="1">
      <alignment vertical="top" wrapText="1"/>
    </xf>
    <xf numFmtId="49" fontId="8" fillId="0" borderId="6" xfId="0" applyNumberFormat="1" applyFont="1" applyBorder="1" applyAlignment="1">
      <alignment horizontal="center" vertical="center" wrapText="1"/>
    </xf>
    <xf numFmtId="0" fontId="9" fillId="0" borderId="9" xfId="1" applyFont="1" applyBorder="1" applyAlignment="1">
      <alignment vertical="top" wrapText="1"/>
    </xf>
    <xf numFmtId="0" fontId="7" fillId="0" borderId="2" xfId="1" applyFont="1" applyBorder="1" applyAlignment="1">
      <alignment horizontal="center" vertical="center" wrapText="1"/>
    </xf>
    <xf numFmtId="49" fontId="9" fillId="0" borderId="9" xfId="1" applyNumberFormat="1" applyFont="1" applyBorder="1" applyAlignment="1">
      <alignment vertical="top" wrapText="1"/>
    </xf>
    <xf numFmtId="0" fontId="9" fillId="0" borderId="2" xfId="1" applyFont="1" applyBorder="1" applyAlignment="1">
      <alignment vertical="top" wrapText="1"/>
    </xf>
    <xf numFmtId="49" fontId="8" fillId="0" borderId="2" xfId="1" applyNumberFormat="1" applyFont="1" applyBorder="1" applyAlignment="1">
      <alignment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11" xfId="0" applyFont="1" applyBorder="1"/>
    <xf numFmtId="0" fontId="8" fillId="0" borderId="2" xfId="0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49" fontId="10" fillId="0" borderId="2" xfId="2" applyNumberFormat="1" applyFont="1" applyBorder="1" applyAlignment="1">
      <alignment horizontal="center" vertical="center" wrapText="1"/>
    </xf>
    <xf numFmtId="0" fontId="7" fillId="0" borderId="0" xfId="1" applyFont="1"/>
    <xf numFmtId="0" fontId="8" fillId="0" borderId="2" xfId="0" applyFont="1" applyBorder="1" applyAlignment="1">
      <alignment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wrapText="1"/>
    </xf>
    <xf numFmtId="0" fontId="12" fillId="0" borderId="2" xfId="1" applyFont="1" applyBorder="1" applyAlignment="1">
      <alignment horizontal="center" vertical="center"/>
    </xf>
    <xf numFmtId="0" fontId="8" fillId="0" borderId="9" xfId="1" applyFont="1" applyBorder="1" applyAlignment="1">
      <alignment vertical="top" wrapText="1"/>
    </xf>
    <xf numFmtId="0" fontId="14" fillId="0" borderId="9" xfId="1" applyFont="1" applyBorder="1" applyAlignment="1">
      <alignment vertical="top" wrapText="1"/>
    </xf>
    <xf numFmtId="49" fontId="10" fillId="0" borderId="2" xfId="1" applyNumberFormat="1" applyFont="1" applyBorder="1" applyAlignment="1">
      <alignment vertical="top" wrapText="1"/>
    </xf>
    <xf numFmtId="49" fontId="15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166" fontId="18" fillId="0" borderId="2" xfId="1" applyNumberFormat="1" applyFont="1" applyBorder="1" applyAlignment="1">
      <alignment horizontal="center" vertical="center"/>
    </xf>
    <xf numFmtId="0" fontId="8" fillId="0" borderId="14" xfId="0" applyFont="1" applyBorder="1"/>
    <xf numFmtId="0" fontId="10" fillId="0" borderId="2" xfId="1" applyFont="1" applyBorder="1" applyAlignment="1">
      <alignment vertical="top" wrapText="1"/>
    </xf>
    <xf numFmtId="0" fontId="10" fillId="0" borderId="2" xfId="1" applyFont="1" applyBorder="1"/>
    <xf numFmtId="0" fontId="10" fillId="0" borderId="2" xfId="1" applyFont="1" applyBorder="1" applyAlignment="1">
      <alignment horizontal="center" vertical="center"/>
    </xf>
    <xf numFmtId="0" fontId="10" fillId="0" borderId="0" xfId="1" applyFont="1"/>
    <xf numFmtId="49" fontId="10" fillId="0" borderId="2" xfId="1" applyNumberFormat="1" applyFont="1" applyBorder="1" applyAlignment="1">
      <alignment horizontal="center" vertical="top" wrapText="1"/>
    </xf>
    <xf numFmtId="49" fontId="10" fillId="0" borderId="2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166" fontId="10" fillId="0" borderId="2" xfId="1" applyNumberFormat="1" applyFont="1" applyBorder="1" applyAlignment="1">
      <alignment horizontal="center" vertical="center"/>
    </xf>
    <xf numFmtId="166" fontId="17" fillId="0" borderId="2" xfId="1" applyNumberFormat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2" fontId="8" fillId="0" borderId="2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 wrapText="1"/>
    </xf>
    <xf numFmtId="165" fontId="1" fillId="0" borderId="2" xfId="1" applyNumberFormat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center" vertical="center"/>
    </xf>
    <xf numFmtId="164" fontId="8" fillId="0" borderId="2" xfId="1" applyNumberFormat="1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textRotation="90" wrapText="1"/>
    </xf>
    <xf numFmtId="0" fontId="1" fillId="2" borderId="9" xfId="0" applyFont="1" applyFill="1" applyBorder="1" applyAlignment="1">
      <alignment horizontal="center" textRotation="90" wrapText="1"/>
    </xf>
    <xf numFmtId="0" fontId="1" fillId="0" borderId="2" xfId="0" applyFont="1" applyBorder="1" applyAlignment="1">
      <alignment horizontal="center" textRotation="90" wrapText="1"/>
    </xf>
    <xf numFmtId="0" fontId="1" fillId="0" borderId="6" xfId="0" applyFont="1" applyBorder="1" applyAlignment="1">
      <alignment horizontal="center" textRotation="90" wrapText="1"/>
    </xf>
    <xf numFmtId="0" fontId="1" fillId="0" borderId="9" xfId="0" applyFont="1" applyBorder="1" applyAlignment="1">
      <alignment horizont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1" fillId="0" borderId="13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textRotation="90" wrapText="1"/>
    </xf>
    <xf numFmtId="0" fontId="1" fillId="0" borderId="13" xfId="1" applyFont="1" applyBorder="1" applyAlignment="1">
      <alignment horizontal="center" textRotation="90" wrapText="1"/>
    </xf>
    <xf numFmtId="0" fontId="1" fillId="0" borderId="9" xfId="1" applyFont="1" applyBorder="1" applyAlignment="1">
      <alignment horizontal="center" textRotation="90" wrapText="1"/>
    </xf>
    <xf numFmtId="0" fontId="1" fillId="0" borderId="13" xfId="0" applyFont="1" applyBorder="1" applyAlignment="1">
      <alignment horizontal="center" textRotation="90" wrapText="1"/>
    </xf>
    <xf numFmtId="0" fontId="2" fillId="0" borderId="0" xfId="1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textRotation="90" wrapText="1"/>
    </xf>
    <xf numFmtId="0" fontId="1" fillId="0" borderId="2" xfId="1" applyFont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textRotation="90" wrapText="1"/>
    </xf>
    <xf numFmtId="0" fontId="6" fillId="0" borderId="0" xfId="0" applyFont="1" applyAlignment="1">
      <alignment horizontal="right"/>
    </xf>
    <xf numFmtId="0" fontId="1" fillId="0" borderId="2" xfId="1" applyFont="1" applyBorder="1" applyAlignment="1">
      <alignment horizontal="center" wrapText="1"/>
    </xf>
    <xf numFmtId="0" fontId="1" fillId="3" borderId="2" xfId="1" applyFont="1" applyFill="1" applyBorder="1" applyAlignment="1">
      <alignment horizontal="center" textRotation="90"/>
    </xf>
    <xf numFmtId="0" fontId="1" fillId="3" borderId="2" xfId="1" applyFont="1" applyFill="1" applyBorder="1" applyAlignment="1">
      <alignment horizontal="center" wrapText="1"/>
    </xf>
    <xf numFmtId="0" fontId="1" fillId="0" borderId="2" xfId="1" applyFont="1" applyBorder="1" applyAlignment="1">
      <alignment horizontal="center" vertical="center" textRotation="90" wrapText="1"/>
    </xf>
    <xf numFmtId="0" fontId="1" fillId="3" borderId="2" xfId="1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textRotation="90" wrapText="1"/>
    </xf>
    <xf numFmtId="0" fontId="10" fillId="0" borderId="10" xfId="1" applyFont="1" applyBorder="1" applyAlignment="1">
      <alignment horizontal="left" vertical="center"/>
    </xf>
    <xf numFmtId="0" fontId="10" fillId="0" borderId="11" xfId="1" applyFont="1" applyBorder="1" applyAlignment="1">
      <alignment horizontal="left" vertical="center"/>
    </xf>
    <xf numFmtId="0" fontId="10" fillId="0" borderId="12" xfId="1" applyFont="1" applyBorder="1" applyAlignment="1">
      <alignment horizontal="left" vertical="center"/>
    </xf>
    <xf numFmtId="0" fontId="8" fillId="0" borderId="10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  <xf numFmtId="0" fontId="8" fillId="0" borderId="12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49" fontId="8" fillId="0" borderId="10" xfId="1" applyNumberFormat="1" applyFont="1" applyBorder="1" applyAlignment="1">
      <alignment horizontal="left" vertical="center" wrapText="1"/>
    </xf>
    <xf numFmtId="49" fontId="8" fillId="0" borderId="11" xfId="1" applyNumberFormat="1" applyFont="1" applyBorder="1" applyAlignment="1">
      <alignment horizontal="left" vertical="center" wrapText="1"/>
    </xf>
    <xf numFmtId="49" fontId="8" fillId="0" borderId="12" xfId="1" applyNumberFormat="1" applyFont="1" applyBorder="1" applyAlignment="1">
      <alignment horizontal="left" vertical="center" wrapText="1"/>
    </xf>
    <xf numFmtId="0" fontId="8" fillId="3" borderId="10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0" borderId="10" xfId="1" applyFont="1" applyBorder="1" applyAlignment="1">
      <alignment horizontal="left" vertical="center"/>
    </xf>
    <xf numFmtId="0" fontId="8" fillId="0" borderId="11" xfId="1" applyFont="1" applyBorder="1" applyAlignment="1">
      <alignment horizontal="left" vertical="center"/>
    </xf>
    <xf numFmtId="0" fontId="8" fillId="0" borderId="12" xfId="1" applyFont="1" applyBorder="1" applyAlignment="1">
      <alignment horizontal="left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0" fillId="0" borderId="10" xfId="1" applyFont="1" applyBorder="1" applyAlignment="1">
      <alignment horizontal="left" vertical="center" wrapText="1"/>
    </xf>
    <xf numFmtId="0" fontId="10" fillId="0" borderId="11" xfId="1" applyFont="1" applyBorder="1" applyAlignment="1">
      <alignment horizontal="left" vertical="center" wrapText="1"/>
    </xf>
    <xf numFmtId="0" fontId="10" fillId="0" borderId="12" xfId="1" applyFont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9" fillId="0" borderId="12" xfId="1" applyFont="1" applyBorder="1" applyAlignment="1">
      <alignment horizontal="left" vertical="center"/>
    </xf>
    <xf numFmtId="0" fontId="9" fillId="0" borderId="10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12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top"/>
    </xf>
    <xf numFmtId="0" fontId="8" fillId="0" borderId="11" xfId="1" applyFont="1" applyBorder="1" applyAlignment="1">
      <alignment horizontal="left" vertical="top"/>
    </xf>
    <xf numFmtId="0" fontId="8" fillId="0" borderId="12" xfId="1" applyFont="1" applyBorder="1" applyAlignment="1">
      <alignment horizontal="left" vertical="top"/>
    </xf>
    <xf numFmtId="0" fontId="8" fillId="0" borderId="2" xfId="1" applyFont="1" applyBorder="1" applyAlignment="1">
      <alignment horizontal="left"/>
    </xf>
    <xf numFmtId="0" fontId="8" fillId="0" borderId="2" xfId="1" applyFont="1" applyBorder="1" applyAlignment="1">
      <alignment horizontal="center"/>
    </xf>
    <xf numFmtId="166" fontId="8" fillId="0" borderId="10" xfId="1" applyNumberFormat="1" applyFont="1" applyBorder="1" applyAlignment="1">
      <alignment horizontal="center" vertical="center"/>
    </xf>
    <xf numFmtId="166" fontId="8" fillId="0" borderId="11" xfId="1" applyNumberFormat="1" applyFont="1" applyBorder="1" applyAlignment="1">
      <alignment horizontal="center" vertical="center"/>
    </xf>
    <xf numFmtId="166" fontId="8" fillId="0" borderId="12" xfId="1" applyNumberFormat="1" applyFont="1" applyBorder="1" applyAlignment="1">
      <alignment horizontal="center" vertical="center"/>
    </xf>
    <xf numFmtId="166" fontId="8" fillId="0" borderId="2" xfId="1" applyNumberFormat="1" applyFont="1" applyBorder="1" applyAlignment="1">
      <alignment horizontal="center" vertical="center"/>
    </xf>
    <xf numFmtId="0" fontId="8" fillId="0" borderId="3" xfId="1" applyFont="1" applyBorder="1" applyAlignment="1">
      <alignment horizontal="left" vertical="top"/>
    </xf>
    <xf numFmtId="0" fontId="8" fillId="0" borderId="4" xfId="1" applyFont="1" applyBorder="1" applyAlignment="1">
      <alignment horizontal="left" vertical="top"/>
    </xf>
    <xf numFmtId="0" fontId="8" fillId="0" borderId="5" xfId="1" applyFont="1" applyBorder="1" applyAlignment="1">
      <alignment horizontal="left" vertical="top"/>
    </xf>
    <xf numFmtId="0" fontId="8" fillId="0" borderId="10" xfId="1" applyFont="1" applyBorder="1" applyAlignment="1">
      <alignment horizontal="left"/>
    </xf>
    <xf numFmtId="0" fontId="8" fillId="0" borderId="11" xfId="1" applyFont="1" applyBorder="1" applyAlignment="1">
      <alignment horizontal="left"/>
    </xf>
    <xf numFmtId="0" fontId="8" fillId="0" borderId="12" xfId="1" applyFont="1" applyBorder="1" applyAlignment="1">
      <alignment horizontal="left"/>
    </xf>
    <xf numFmtId="0" fontId="8" fillId="0" borderId="10" xfId="1" applyFont="1" applyBorder="1" applyAlignment="1">
      <alignment horizontal="left" vertical="top" wrapText="1"/>
    </xf>
    <xf numFmtId="0" fontId="8" fillId="0" borderId="11" xfId="1" applyFont="1" applyBorder="1" applyAlignment="1">
      <alignment horizontal="left" vertical="top" wrapText="1"/>
    </xf>
    <xf numFmtId="0" fontId="8" fillId="0" borderId="12" xfId="1" applyFont="1" applyBorder="1" applyAlignment="1">
      <alignment horizontal="left" vertical="top" wrapText="1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textRotation="90" wrapText="1"/>
    </xf>
    <xf numFmtId="0" fontId="3" fillId="0" borderId="2" xfId="1" applyFont="1" applyBorder="1" applyAlignment="1">
      <alignment horizontal="justify" textRotation="90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/>
    </xf>
    <xf numFmtId="0" fontId="3" fillId="0" borderId="2" xfId="1" applyFont="1" applyBorder="1" applyAlignment="1">
      <alignment horizontal="center" vertical="center" textRotation="90" wrapText="1"/>
    </xf>
    <xf numFmtId="0" fontId="3" fillId="0" borderId="2" xfId="1" applyFont="1" applyBorder="1" applyAlignment="1">
      <alignment textRotation="90"/>
    </xf>
    <xf numFmtId="0" fontId="3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textRotation="90" wrapText="1"/>
    </xf>
    <xf numFmtId="0" fontId="3" fillId="0" borderId="2" xfId="1" applyFont="1" applyBorder="1" applyAlignment="1">
      <alignment horizontal="center" textRotation="90"/>
    </xf>
    <xf numFmtId="0" fontId="3" fillId="0" borderId="6" xfId="1" applyFont="1" applyBorder="1" applyAlignment="1">
      <alignment horizontal="center" textRotation="90" wrapText="1"/>
    </xf>
    <xf numFmtId="0" fontId="3" fillId="0" borderId="13" xfId="0" applyFont="1" applyBorder="1" applyAlignment="1">
      <alignment horizontal="center" textRotation="90"/>
    </xf>
    <xf numFmtId="0" fontId="3" fillId="0" borderId="9" xfId="0" applyFont="1" applyBorder="1" applyAlignment="1">
      <alignment horizontal="center" textRotation="90"/>
    </xf>
    <xf numFmtId="0" fontId="3" fillId="0" borderId="6" xfId="1" applyFont="1" applyBorder="1" applyAlignment="1">
      <alignment horizontal="center" textRotation="90"/>
    </xf>
    <xf numFmtId="0" fontId="3" fillId="0" borderId="13" xfId="1" applyFont="1" applyBorder="1" applyAlignment="1">
      <alignment horizontal="center" textRotation="90"/>
    </xf>
    <xf numFmtId="0" fontId="3" fillId="0" borderId="9" xfId="1" applyFont="1" applyBorder="1" applyAlignment="1">
      <alignment horizontal="center" textRotation="90"/>
    </xf>
    <xf numFmtId="0" fontId="1" fillId="0" borderId="10" xfId="1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" fillId="0" borderId="10" xfId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1" xfId="1" applyFont="1" applyBorder="1" applyAlignment="1">
      <alignment horizontal="center" vertical="center" wrapText="1"/>
    </xf>
    <xf numFmtId="0" fontId="1" fillId="0" borderId="12" xfId="1" applyFont="1" applyBorder="1" applyAlignment="1">
      <alignment horizontal="center" vertical="center" wrapText="1"/>
    </xf>
    <xf numFmtId="0" fontId="1" fillId="0" borderId="11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wrapText="1"/>
    </xf>
    <xf numFmtId="0" fontId="2" fillId="0" borderId="0" xfId="1" applyFont="1" applyAlignment="1">
      <alignment horizont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1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1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3" borderId="6" xfId="1" applyFont="1" applyFill="1" applyBorder="1" applyAlignment="1">
      <alignment horizontal="center" textRotation="90" wrapText="1"/>
    </xf>
    <xf numFmtId="0" fontId="3" fillId="3" borderId="13" xfId="1" applyFont="1" applyFill="1" applyBorder="1" applyAlignment="1">
      <alignment horizontal="center" textRotation="90" wrapText="1"/>
    </xf>
    <xf numFmtId="0" fontId="3" fillId="3" borderId="9" xfId="1" applyFont="1" applyFill="1" applyBorder="1" applyAlignment="1">
      <alignment horizontal="center" textRotation="90" wrapText="1"/>
    </xf>
    <xf numFmtId="0" fontId="3" fillId="3" borderId="2" xfId="1" applyFont="1" applyFill="1" applyBorder="1" applyAlignment="1">
      <alignment horizontal="center" textRotation="90" wrapText="1"/>
    </xf>
    <xf numFmtId="0" fontId="3" fillId="0" borderId="13" xfId="1" applyFont="1" applyBorder="1" applyAlignment="1">
      <alignment horizontal="center" textRotation="90" wrapText="1"/>
    </xf>
    <xf numFmtId="0" fontId="3" fillId="0" borderId="9" xfId="1" applyFont="1" applyBorder="1" applyAlignment="1">
      <alignment horizontal="center" textRotation="90" wrapText="1"/>
    </xf>
    <xf numFmtId="16" fontId="8" fillId="0" borderId="2" xfId="1" applyNumberFormat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center" wrapText="1"/>
    </xf>
    <xf numFmtId="2" fontId="8" fillId="0" borderId="2" xfId="1" applyNumberFormat="1" applyFont="1" applyBorder="1" applyAlignment="1">
      <alignment horizontal="center" vertical="center" wrapText="1"/>
    </xf>
    <xf numFmtId="3" fontId="20" fillId="0" borderId="2" xfId="0" applyNumberFormat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2" fontId="8" fillId="0" borderId="2" xfId="1" applyNumberFormat="1" applyFont="1" applyBorder="1" applyAlignment="1">
      <alignment horizontal="center" vertical="top" wrapText="1"/>
    </xf>
    <xf numFmtId="49" fontId="8" fillId="3" borderId="2" xfId="1" applyNumberFormat="1" applyFont="1" applyFill="1" applyBorder="1" applyAlignment="1">
      <alignment horizontal="center" vertical="top" wrapText="1"/>
    </xf>
    <xf numFmtId="0" fontId="13" fillId="0" borderId="0" xfId="1" applyFont="1"/>
    <xf numFmtId="0" fontId="8" fillId="0" borderId="15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center"/>
    </xf>
    <xf numFmtId="0" fontId="21" fillId="0" borderId="0" xfId="0" applyFont="1"/>
    <xf numFmtId="0" fontId="18" fillId="0" borderId="2" xfId="1" applyFont="1" applyBorder="1" applyAlignment="1">
      <alignment horizontal="center" vertical="top" wrapText="1"/>
    </xf>
    <xf numFmtId="0" fontId="18" fillId="3" borderId="2" xfId="1" applyFont="1" applyFill="1" applyBorder="1" applyAlignment="1">
      <alignment horizontal="center" vertical="top" wrapText="1"/>
    </xf>
    <xf numFmtId="0" fontId="7" fillId="0" borderId="0" xfId="0" applyFont="1"/>
    <xf numFmtId="0" fontId="8" fillId="0" borderId="16" xfId="0" applyFont="1" applyBorder="1" applyAlignment="1">
      <alignment vertical="top" wrapText="1"/>
    </xf>
    <xf numFmtId="0" fontId="8" fillId="0" borderId="2" xfId="0" applyFont="1" applyBorder="1"/>
    <xf numFmtId="0" fontId="8" fillId="0" borderId="9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center" vertical="top" wrapText="1"/>
    </xf>
    <xf numFmtId="0" fontId="22" fillId="0" borderId="2" xfId="1" applyFont="1" applyBorder="1" applyAlignment="1">
      <alignment horizontal="center" vertical="top" wrapText="1"/>
    </xf>
    <xf numFmtId="0" fontId="8" fillId="0" borderId="12" xfId="1" applyFont="1" applyBorder="1" applyAlignment="1">
      <alignment horizontal="center"/>
    </xf>
    <xf numFmtId="0" fontId="8" fillId="0" borderId="10" xfId="1" applyFont="1" applyBorder="1" applyAlignment="1">
      <alignment horizontal="center"/>
    </xf>
    <xf numFmtId="166" fontId="8" fillId="0" borderId="12" xfId="1" applyNumberFormat="1" applyFont="1" applyBorder="1" applyAlignment="1">
      <alignment horizontal="center"/>
    </xf>
    <xf numFmtId="166" fontId="8" fillId="0" borderId="2" xfId="1" applyNumberFormat="1" applyFont="1" applyBorder="1" applyAlignment="1">
      <alignment horizontal="center"/>
    </xf>
    <xf numFmtId="166" fontId="8" fillId="0" borderId="0" xfId="1" applyNumberFormat="1" applyFont="1"/>
    <xf numFmtId="2" fontId="8" fillId="3" borderId="10" xfId="1" applyNumberFormat="1" applyFont="1" applyFill="1" applyBorder="1" applyAlignment="1">
      <alignment horizontal="center" vertical="center"/>
    </xf>
    <xf numFmtId="166" fontId="8" fillId="3" borderId="12" xfId="1" applyNumberFormat="1" applyFont="1" applyFill="1" applyBorder="1" applyAlignment="1">
      <alignment horizontal="center" vertical="center"/>
    </xf>
    <xf numFmtId="166" fontId="8" fillId="3" borderId="2" xfId="1" applyNumberFormat="1" applyFont="1" applyFill="1" applyBorder="1" applyAlignment="1">
      <alignment horizontal="center" vertical="center"/>
    </xf>
    <xf numFmtId="166" fontId="8" fillId="3" borderId="10" xfId="1" applyNumberFormat="1" applyFont="1" applyFill="1" applyBorder="1" applyAlignment="1">
      <alignment horizontal="center" vertical="center"/>
    </xf>
    <xf numFmtId="1" fontId="8" fillId="3" borderId="2" xfId="1" applyNumberFormat="1" applyFont="1" applyFill="1" applyBorder="1" applyAlignment="1">
      <alignment horizontal="center" vertical="center"/>
    </xf>
    <xf numFmtId="1" fontId="8" fillId="0" borderId="2" xfId="1" applyNumberFormat="1" applyFont="1" applyBorder="1" applyAlignment="1">
      <alignment horizontal="center" vertical="center"/>
    </xf>
    <xf numFmtId="166" fontId="8" fillId="0" borderId="10" xfId="1" applyNumberFormat="1" applyFont="1" applyBorder="1" applyAlignment="1">
      <alignment horizontal="center"/>
    </xf>
    <xf numFmtId="0" fontId="8" fillId="0" borderId="10" xfId="1" applyFont="1" applyBorder="1"/>
    <xf numFmtId="49" fontId="8" fillId="0" borderId="10" xfId="1" applyNumberFormat="1" applyFont="1" applyBorder="1" applyAlignment="1">
      <alignment horizontal="center" vertical="center"/>
    </xf>
    <xf numFmtId="0" fontId="20" fillId="0" borderId="2" xfId="1" applyFont="1" applyBorder="1" applyAlignment="1">
      <alignment horizontal="center"/>
    </xf>
    <xf numFmtId="4" fontId="8" fillId="0" borderId="10" xfId="1" applyNumberFormat="1" applyFont="1" applyBorder="1" applyAlignment="1">
      <alignment horizontal="center"/>
    </xf>
    <xf numFmtId="0" fontId="18" fillId="0" borderId="2" xfId="1" applyFont="1" applyBorder="1" applyAlignment="1">
      <alignment horizontal="center"/>
    </xf>
    <xf numFmtId="0" fontId="18" fillId="0" borderId="10" xfId="1" applyFont="1" applyBorder="1" applyAlignment="1">
      <alignment horizontal="center"/>
    </xf>
    <xf numFmtId="166" fontId="18" fillId="0" borderId="12" xfId="1" applyNumberFormat="1" applyFont="1" applyBorder="1" applyAlignment="1">
      <alignment horizontal="center"/>
    </xf>
    <xf numFmtId="166" fontId="18" fillId="0" borderId="2" xfId="1" applyNumberFormat="1" applyFont="1" applyBorder="1" applyAlignment="1">
      <alignment horizontal="center"/>
    </xf>
    <xf numFmtId="2" fontId="8" fillId="0" borderId="17" xfId="0" applyNumberFormat="1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6" fontId="8" fillId="0" borderId="19" xfId="0" applyNumberFormat="1" applyFont="1" applyBorder="1" applyAlignment="1">
      <alignment horizontal="center"/>
    </xf>
    <xf numFmtId="166" fontId="8" fillId="0" borderId="17" xfId="0" applyNumberFormat="1" applyFont="1" applyBorder="1" applyAlignment="1">
      <alignment horizontal="center"/>
    </xf>
    <xf numFmtId="17" fontId="8" fillId="0" borderId="2" xfId="1" applyNumberFormat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shrinkToFit="1"/>
    </xf>
    <xf numFmtId="0" fontId="8" fillId="0" borderId="11" xfId="1" applyFont="1" applyBorder="1" applyAlignment="1">
      <alignment horizontal="center" vertical="center" shrinkToFit="1"/>
    </xf>
    <xf numFmtId="0" fontId="8" fillId="0" borderId="12" xfId="1" applyFont="1" applyBorder="1" applyAlignment="1">
      <alignment horizontal="center" vertical="center" shrinkToFit="1"/>
    </xf>
    <xf numFmtId="49" fontId="8" fillId="0" borderId="6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vertical="center"/>
    </xf>
    <xf numFmtId="0" fontId="8" fillId="0" borderId="12" xfId="1" applyFont="1" applyBorder="1" applyAlignment="1">
      <alignment vertical="center"/>
    </xf>
    <xf numFmtId="49" fontId="8" fillId="0" borderId="6" xfId="1" applyNumberFormat="1" applyFont="1" applyBorder="1" applyAlignment="1">
      <alignment horizontal="center" vertical="center" wrapText="1"/>
    </xf>
    <xf numFmtId="49" fontId="8" fillId="0" borderId="9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top" wrapText="1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0" fillId="0" borderId="10" xfId="1" applyFont="1" applyBorder="1" applyAlignment="1">
      <alignment vertical="top" wrapText="1"/>
    </xf>
    <xf numFmtId="0" fontId="20" fillId="0" borderId="11" xfId="1" applyFont="1" applyBorder="1" applyAlignment="1">
      <alignment vertical="top" wrapText="1"/>
    </xf>
    <xf numFmtId="0" fontId="20" fillId="0" borderId="12" xfId="1" applyFont="1" applyBorder="1" applyAlignment="1">
      <alignment vertical="top" wrapText="1"/>
    </xf>
    <xf numFmtId="0" fontId="23" fillId="0" borderId="10" xfId="1" applyFont="1" applyBorder="1" applyAlignment="1">
      <alignment horizontal="center" vertical="top" wrapText="1"/>
    </xf>
    <xf numFmtId="0" fontId="23" fillId="0" borderId="11" xfId="1" applyFont="1" applyBorder="1" applyAlignment="1">
      <alignment horizontal="center" vertical="top" wrapText="1"/>
    </xf>
    <xf numFmtId="0" fontId="23" fillId="0" borderId="12" xfId="1" applyFont="1" applyBorder="1" applyAlignment="1">
      <alignment horizontal="center" vertical="top" wrapText="1"/>
    </xf>
    <xf numFmtId="0" fontId="23" fillId="0" borderId="2" xfId="1" applyFont="1" applyBorder="1" applyAlignment="1">
      <alignment horizontal="center" vertical="top"/>
    </xf>
    <xf numFmtId="49" fontId="23" fillId="0" borderId="2" xfId="1" applyNumberFormat="1" applyFont="1" applyBorder="1" applyAlignment="1">
      <alignment horizontal="center" vertical="center"/>
    </xf>
    <xf numFmtId="0" fontId="8" fillId="0" borderId="10" xfId="1" applyFont="1" applyBorder="1" applyAlignment="1">
      <alignment vertical="center" wrapText="1"/>
    </xf>
    <xf numFmtId="0" fontId="8" fillId="0" borderId="11" xfId="1" applyFont="1" applyBorder="1" applyAlignment="1">
      <alignment vertical="center" wrapText="1"/>
    </xf>
    <xf numFmtId="0" fontId="8" fillId="0" borderId="12" xfId="1" applyFont="1" applyBorder="1" applyAlignment="1">
      <alignment vertical="center" wrapText="1"/>
    </xf>
    <xf numFmtId="0" fontId="23" fillId="0" borderId="10" xfId="1" applyFont="1" applyBorder="1" applyAlignment="1">
      <alignment horizontal="center" vertical="center"/>
    </xf>
    <xf numFmtId="0" fontId="23" fillId="0" borderId="11" xfId="1" applyFont="1" applyBorder="1" applyAlignment="1">
      <alignment horizontal="center" vertical="center"/>
    </xf>
    <xf numFmtId="0" fontId="23" fillId="0" borderId="12" xfId="1" applyFont="1" applyBorder="1" applyAlignment="1">
      <alignment horizontal="center" vertical="center"/>
    </xf>
    <xf numFmtId="0" fontId="24" fillId="0" borderId="2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0" fillId="0" borderId="2" xfId="0" applyBorder="1"/>
    <xf numFmtId="0" fontId="24" fillId="0" borderId="0" xfId="0" applyFont="1" applyAlignment="1">
      <alignment horizontal="center" vertical="top" wrapText="1"/>
    </xf>
    <xf numFmtId="0" fontId="24" fillId="0" borderId="12" xfId="0" applyFont="1" applyBorder="1" applyAlignment="1">
      <alignment horizontal="center" vertical="top" wrapText="1"/>
    </xf>
    <xf numFmtId="0" fontId="24" fillId="0" borderId="2" xfId="0" applyFont="1" applyBorder="1" applyAlignment="1">
      <alignment horizontal="center" vertical="top" wrapText="1"/>
    </xf>
    <xf numFmtId="0" fontId="24" fillId="0" borderId="2" xfId="0" applyFont="1" applyBorder="1" applyAlignment="1">
      <alignment horizontal="center" vertical="top" wrapText="1"/>
    </xf>
    <xf numFmtId="0" fontId="8" fillId="0" borderId="2" xfId="1" quotePrefix="1" applyFont="1" applyBorder="1" applyAlignment="1">
      <alignment horizontal="center" vertical="center"/>
    </xf>
    <xf numFmtId="0" fontId="8" fillId="0" borderId="10" xfId="1" quotePrefix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8" fillId="0" borderId="10" xfId="1" applyFont="1" applyBorder="1"/>
    <xf numFmtId="0" fontId="8" fillId="0" borderId="11" xfId="1" applyFont="1" applyBorder="1"/>
    <xf numFmtId="0" fontId="8" fillId="0" borderId="12" xfId="1" applyFont="1" applyBorder="1"/>
    <xf numFmtId="0" fontId="7" fillId="0" borderId="2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18" fillId="0" borderId="10" xfId="1" applyFont="1" applyBorder="1" applyAlignment="1">
      <alignment horizontal="left" vertical="center"/>
    </xf>
    <xf numFmtId="0" fontId="18" fillId="0" borderId="11" xfId="1" applyFont="1" applyBorder="1" applyAlignment="1">
      <alignment horizontal="left" vertical="center"/>
    </xf>
    <xf numFmtId="0" fontId="18" fillId="0" borderId="12" xfId="1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26" fillId="0" borderId="20" xfId="0" applyFont="1" applyBorder="1" applyAlignment="1">
      <alignment horizontal="left"/>
    </xf>
    <xf numFmtId="0" fontId="26" fillId="0" borderId="19" xfId="0" applyFont="1" applyBorder="1" applyAlignment="1">
      <alignment horizontal="left"/>
    </xf>
    <xf numFmtId="0" fontId="8" fillId="0" borderId="18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/>
    </xf>
    <xf numFmtId="0" fontId="26" fillId="0" borderId="20" xfId="0" applyFont="1" applyBorder="1"/>
    <xf numFmtId="0" fontId="26" fillId="0" borderId="19" xfId="0" applyFont="1" applyBorder="1"/>
    <xf numFmtId="0" fontId="8" fillId="0" borderId="17" xfId="0" applyFont="1" applyBorder="1" applyAlignment="1">
      <alignment horizontal="center" vertical="center"/>
    </xf>
    <xf numFmtId="0" fontId="8" fillId="0" borderId="0" xfId="1" applyFont="1" applyAlignment="1">
      <alignment vertical="top"/>
    </xf>
    <xf numFmtId="0" fontId="8" fillId="0" borderId="13" xfId="1" applyFont="1" applyBorder="1" applyAlignment="1">
      <alignment vertical="top" wrapText="1"/>
    </xf>
    <xf numFmtId="49" fontId="8" fillId="0" borderId="2" xfId="0" applyNumberFormat="1" applyFont="1" applyBorder="1" applyAlignment="1">
      <alignment horizontal="center" vertical="top" wrapText="1"/>
    </xf>
    <xf numFmtId="0" fontId="27" fillId="0" borderId="21" xfId="0" applyFont="1" applyBorder="1" applyAlignment="1">
      <alignment vertical="top" wrapText="1"/>
    </xf>
    <xf numFmtId="0" fontId="27" fillId="0" borderId="17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7" fillId="0" borderId="0" xfId="0" applyFont="1" applyAlignment="1">
      <alignment vertical="top" wrapText="1"/>
    </xf>
    <xf numFmtId="0" fontId="18" fillId="0" borderId="17" xfId="0" applyFont="1" applyBorder="1" applyAlignment="1">
      <alignment horizontal="center" vertical="center" wrapText="1"/>
    </xf>
    <xf numFmtId="0" fontId="27" fillId="0" borderId="15" xfId="0" applyFont="1" applyBorder="1" applyAlignment="1">
      <alignment vertical="top" wrapText="1"/>
    </xf>
    <xf numFmtId="0" fontId="27" fillId="0" borderId="16" xfId="0" applyFont="1" applyBorder="1" applyAlignment="1">
      <alignment horizontal="center" vertical="center" wrapText="1"/>
    </xf>
    <xf numFmtId="0" fontId="27" fillId="0" borderId="2" xfId="0" applyFont="1" applyBorder="1" applyAlignment="1">
      <alignment vertical="top" wrapText="1"/>
    </xf>
    <xf numFmtId="49" fontId="8" fillId="0" borderId="2" xfId="4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/>
    <xf numFmtId="0" fontId="18" fillId="0" borderId="2" xfId="0" applyFont="1" applyBorder="1"/>
    <xf numFmtId="0" fontId="18" fillId="0" borderId="2" xfId="0" applyFont="1" applyBorder="1" applyAlignment="1">
      <alignment horizontal="center" vertical="center"/>
    </xf>
    <xf numFmtId="0" fontId="29" fillId="0" borderId="0" xfId="0" applyFont="1"/>
    <xf numFmtId="0" fontId="12" fillId="3" borderId="0" xfId="1" applyFont="1" applyFill="1"/>
    <xf numFmtId="0" fontId="30" fillId="0" borderId="2" xfId="1" applyFont="1" applyBorder="1" applyAlignment="1">
      <alignment horizontal="center" vertical="center"/>
    </xf>
    <xf numFmtId="49" fontId="8" fillId="3" borderId="2" xfId="1" applyNumberFormat="1" applyFont="1" applyFill="1" applyBorder="1" applyAlignment="1">
      <alignment horizontal="center" vertical="top"/>
    </xf>
    <xf numFmtId="0" fontId="1" fillId="0" borderId="2" xfId="1" applyFont="1" applyBorder="1" applyAlignment="1">
      <alignment vertical="top" wrapText="1"/>
    </xf>
    <xf numFmtId="0" fontId="1" fillId="0" borderId="2" xfId="1" applyFont="1" applyBorder="1"/>
    <xf numFmtId="0" fontId="18" fillId="0" borderId="0" xfId="1" applyFont="1" applyAlignment="1">
      <alignment vertical="top" wrapText="1"/>
    </xf>
    <xf numFmtId="0" fontId="18" fillId="0" borderId="0" xfId="1" applyFont="1"/>
    <xf numFmtId="0" fontId="27" fillId="0" borderId="17" xfId="0" applyFont="1" applyBorder="1" applyAlignment="1">
      <alignment vertical="top" wrapText="1"/>
    </xf>
    <xf numFmtId="0" fontId="18" fillId="0" borderId="17" xfId="0" applyFont="1" applyBorder="1" applyAlignment="1">
      <alignment vertical="top" wrapText="1"/>
    </xf>
    <xf numFmtId="0" fontId="27" fillId="0" borderId="16" xfId="0" applyFont="1" applyBorder="1" applyAlignment="1">
      <alignment vertical="top" wrapText="1"/>
    </xf>
    <xf numFmtId="0" fontId="27" fillId="0" borderId="16" xfId="0" quotePrefix="1" applyFont="1" applyBorder="1" applyAlignment="1">
      <alignment horizontal="center" vertical="center" wrapText="1"/>
    </xf>
    <xf numFmtId="0" fontId="22" fillId="3" borderId="2" xfId="1" applyFont="1" applyFill="1" applyBorder="1" applyAlignment="1">
      <alignment horizontal="center" vertical="center" wrapText="1"/>
    </xf>
    <xf numFmtId="0" fontId="13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vertical="top" wrapText="1"/>
    </xf>
    <xf numFmtId="0" fontId="31" fillId="0" borderId="2" xfId="0" applyFont="1" applyBorder="1" applyAlignment="1">
      <alignment vertical="center" wrapText="1"/>
    </xf>
    <xf numFmtId="0" fontId="31" fillId="0" borderId="2" xfId="1" applyFont="1" applyBorder="1" applyAlignment="1">
      <alignment horizontal="center" vertical="center" wrapText="1"/>
    </xf>
    <xf numFmtId="0" fontId="18" fillId="0" borderId="0" xfId="0" applyFont="1"/>
    <xf numFmtId="0" fontId="7" fillId="0" borderId="2" xfId="1" applyFont="1" applyFill="1" applyBorder="1" applyAlignment="1">
      <alignment horizontal="center" vertical="center" wrapText="1"/>
    </xf>
    <xf numFmtId="0" fontId="27" fillId="0" borderId="0" xfId="0" applyFont="1"/>
    <xf numFmtId="0" fontId="18" fillId="0" borderId="16" xfId="0" applyFont="1" applyBorder="1" applyAlignment="1">
      <alignment vertical="top" wrapText="1"/>
    </xf>
    <xf numFmtId="0" fontId="8" fillId="0" borderId="9" xfId="1" applyFont="1" applyBorder="1" applyAlignment="1">
      <alignment vertical="top"/>
    </xf>
    <xf numFmtId="0" fontId="18" fillId="0" borderId="9" xfId="1" applyFont="1" applyBorder="1" applyAlignment="1">
      <alignment vertical="top" wrapText="1"/>
    </xf>
    <xf numFmtId="0" fontId="18" fillId="0" borderId="2" xfId="1" applyFont="1" applyBorder="1" applyAlignment="1">
      <alignment horizontal="center" vertical="center" wrapText="1"/>
    </xf>
    <xf numFmtId="0" fontId="12" fillId="0" borderId="2" xfId="1" applyFont="1" applyBorder="1" applyAlignment="1">
      <alignment vertical="top" wrapText="1"/>
    </xf>
    <xf numFmtId="0" fontId="12" fillId="0" borderId="6" xfId="1" applyFont="1" applyBorder="1" applyAlignment="1">
      <alignment vertical="top" wrapText="1"/>
    </xf>
    <xf numFmtId="0" fontId="12" fillId="0" borderId="2" xfId="0" applyFont="1" applyBorder="1"/>
    <xf numFmtId="0" fontId="9" fillId="0" borderId="2" xfId="0" applyFont="1" applyBorder="1"/>
    <xf numFmtId="2" fontId="12" fillId="0" borderId="2" xfId="3" applyNumberFormat="1" applyFont="1" applyBorder="1" applyAlignment="1">
      <alignment horizontal="center" vertical="center"/>
    </xf>
    <xf numFmtId="0" fontId="18" fillId="0" borderId="15" xfId="0" applyFont="1" applyBorder="1"/>
    <xf numFmtId="0" fontId="32" fillId="0" borderId="21" xfId="0" applyFont="1" applyBorder="1" applyAlignment="1">
      <alignment horizontal="center" vertical="center"/>
    </xf>
    <xf numFmtId="0" fontId="12" fillId="4" borderId="2" xfId="1" applyFont="1" applyFill="1" applyBorder="1" applyAlignment="1">
      <alignment horizontal="center" vertical="center"/>
    </xf>
    <xf numFmtId="0" fontId="8" fillId="0" borderId="2" xfId="1" applyFont="1" applyBorder="1" applyAlignment="1">
      <alignment vertical="top"/>
    </xf>
    <xf numFmtId="0" fontId="12" fillId="3" borderId="2" xfId="1" applyFont="1" applyFill="1" applyBorder="1" applyAlignment="1">
      <alignment horizontal="center" vertical="center"/>
    </xf>
    <xf numFmtId="4" fontId="12" fillId="0" borderId="2" xfId="1" applyNumberFormat="1" applyFont="1" applyBorder="1" applyAlignment="1">
      <alignment horizontal="center" vertical="center"/>
    </xf>
    <xf numFmtId="166" fontId="12" fillId="0" borderId="2" xfId="1" applyNumberFormat="1" applyFont="1" applyBorder="1" applyAlignment="1">
      <alignment horizontal="center" vertical="center"/>
    </xf>
    <xf numFmtId="0" fontId="32" fillId="0" borderId="2" xfId="1" applyFont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3" fontId="8" fillId="0" borderId="10" xfId="1" applyNumberFormat="1" applyFont="1" applyBorder="1" applyAlignment="1">
      <alignment horizontal="center" vertical="center"/>
    </xf>
    <xf numFmtId="3" fontId="8" fillId="0" borderId="11" xfId="1" applyNumberFormat="1" applyFont="1" applyBorder="1" applyAlignment="1">
      <alignment horizontal="center" vertical="center"/>
    </xf>
    <xf numFmtId="3" fontId="8" fillId="0" borderId="12" xfId="1" applyNumberFormat="1" applyFont="1" applyBorder="1" applyAlignment="1">
      <alignment horizontal="center" vertical="center"/>
    </xf>
    <xf numFmtId="0" fontId="8" fillId="0" borderId="10" xfId="1" applyFont="1" applyBorder="1" applyAlignment="1">
      <alignment wrapText="1"/>
    </xf>
    <xf numFmtId="0" fontId="8" fillId="0" borderId="11" xfId="1" applyFont="1" applyBorder="1" applyAlignment="1">
      <alignment wrapText="1"/>
    </xf>
    <xf numFmtId="0" fontId="8" fillId="0" borderId="12" xfId="1" applyFont="1" applyBorder="1" applyAlignment="1">
      <alignment wrapText="1"/>
    </xf>
    <xf numFmtId="0" fontId="0" fillId="0" borderId="2" xfId="1" applyFont="1" applyBorder="1" applyAlignment="1">
      <alignment horizontal="center" vertical="center"/>
    </xf>
    <xf numFmtId="0" fontId="18" fillId="0" borderId="18" xfId="0" applyFont="1" applyBorder="1" applyAlignment="1">
      <alignment horizontal="left" vertical="center"/>
    </xf>
    <xf numFmtId="0" fontId="33" fillId="0" borderId="20" xfId="0" applyFont="1" applyBorder="1" applyAlignment="1">
      <alignment horizontal="left"/>
    </xf>
    <xf numFmtId="0" fontId="33" fillId="0" borderId="19" xfId="0" applyFont="1" applyBorder="1" applyAlignment="1">
      <alignment horizontal="left"/>
    </xf>
    <xf numFmtId="0" fontId="18" fillId="0" borderId="18" xfId="0" applyFont="1" applyBorder="1" applyAlignment="1">
      <alignment horizontal="center" vertical="center"/>
    </xf>
    <xf numFmtId="0" fontId="33" fillId="0" borderId="20" xfId="0" applyFont="1" applyBorder="1"/>
    <xf numFmtId="0" fontId="33" fillId="0" borderId="19" xfId="0" applyFont="1" applyBorder="1"/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left" vertical="center" wrapText="1"/>
    </xf>
    <xf numFmtId="0" fontId="8" fillId="0" borderId="2" xfId="1" applyFont="1" applyBorder="1" applyAlignment="1">
      <alignment horizontal="center" textRotation="90" wrapText="1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8" fillId="0" borderId="2" xfId="1" applyFont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0" fontId="0" fillId="5" borderId="5" xfId="0" applyFill="1" applyBorder="1" applyAlignment="1">
      <alignment horizontal="left" vertical="center"/>
    </xf>
    <xf numFmtId="0" fontId="8" fillId="0" borderId="2" xfId="1" applyFont="1" applyBorder="1" applyAlignment="1">
      <alignment horizontal="center" vertical="center"/>
    </xf>
    <xf numFmtId="0" fontId="0" fillId="5" borderId="14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22" xfId="0" applyFill="1" applyBorder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5" borderId="8" xfId="0" applyFill="1" applyBorder="1" applyAlignment="1">
      <alignment horizontal="left" vertical="center"/>
    </xf>
    <xf numFmtId="0" fontId="8" fillId="0" borderId="2" xfId="1" applyFont="1" applyBorder="1" applyAlignment="1">
      <alignment horizontal="left" vertical="center" wrapText="1"/>
    </xf>
    <xf numFmtId="0" fontId="1" fillId="0" borderId="10" xfId="1" applyFont="1" applyBorder="1" applyAlignment="1">
      <alignment horizontal="left" vertical="center" wrapText="1"/>
    </xf>
    <xf numFmtId="0" fontId="1" fillId="0" borderId="11" xfId="1" applyFont="1" applyBorder="1" applyAlignment="1">
      <alignment horizontal="left" vertical="center" wrapText="1"/>
    </xf>
    <xf numFmtId="0" fontId="1" fillId="0" borderId="12" xfId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center" vertical="top"/>
    </xf>
    <xf numFmtId="0" fontId="24" fillId="0" borderId="2" xfId="1" applyFont="1" applyBorder="1" applyAlignment="1">
      <alignment horizontal="center" vertical="center" wrapText="1"/>
    </xf>
    <xf numFmtId="0" fontId="24" fillId="0" borderId="10" xfId="1" applyFont="1" applyBorder="1" applyAlignment="1">
      <alignment horizontal="left" vertical="center"/>
    </xf>
    <xf numFmtId="0" fontId="24" fillId="0" borderId="11" xfId="1" applyFont="1" applyBorder="1" applyAlignment="1">
      <alignment horizontal="left" vertical="center"/>
    </xf>
    <xf numFmtId="0" fontId="24" fillId="0" borderId="12" xfId="1" applyFont="1" applyBorder="1" applyAlignment="1">
      <alignment horizontal="left" vertical="center"/>
    </xf>
    <xf numFmtId="0" fontId="24" fillId="0" borderId="10" xfId="1" applyFont="1" applyBorder="1" applyAlignment="1">
      <alignment horizontal="center" vertical="center"/>
    </xf>
    <xf numFmtId="0" fontId="24" fillId="0" borderId="11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4" fillId="0" borderId="10" xfId="1" applyFont="1" applyBorder="1" applyAlignment="1">
      <alignment horizontal="left" vertical="center" wrapText="1"/>
    </xf>
    <xf numFmtId="0" fontId="24" fillId="0" borderId="11" xfId="1" applyFont="1" applyBorder="1" applyAlignment="1">
      <alignment horizontal="left" vertical="center" wrapText="1"/>
    </xf>
    <xf numFmtId="0" fontId="24" fillId="0" borderId="12" xfId="1" applyFont="1" applyBorder="1" applyAlignment="1">
      <alignment horizontal="left" vertical="center" wrapText="1"/>
    </xf>
    <xf numFmtId="0" fontId="34" fillId="0" borderId="2" xfId="1" applyFont="1" applyBorder="1" applyAlignment="1">
      <alignment horizontal="center" vertical="center"/>
    </xf>
    <xf numFmtId="0" fontId="24" fillId="3" borderId="10" xfId="1" applyFont="1" applyFill="1" applyBorder="1" applyAlignment="1">
      <alignment horizontal="center" vertical="center"/>
    </xf>
    <xf numFmtId="0" fontId="24" fillId="3" borderId="11" xfId="1" applyFont="1" applyFill="1" applyBorder="1" applyAlignment="1">
      <alignment horizontal="center" vertical="center"/>
    </xf>
    <xf numFmtId="0" fontId="24" fillId="3" borderId="12" xfId="1" applyFont="1" applyFill="1" applyBorder="1" applyAlignment="1">
      <alignment horizontal="center" vertical="center"/>
    </xf>
    <xf numFmtId="0" fontId="35" fillId="0" borderId="2" xfId="1" applyFont="1" applyBorder="1" applyAlignment="1">
      <alignment horizontal="center" vertical="center"/>
    </xf>
    <xf numFmtId="0" fontId="8" fillId="0" borderId="10" xfId="1" applyFont="1" applyBorder="1" applyAlignment="1">
      <alignment vertical="center"/>
    </xf>
    <xf numFmtId="0" fontId="8" fillId="0" borderId="11" xfId="1" applyFont="1" applyBorder="1" applyAlignment="1">
      <alignment vertical="center"/>
    </xf>
    <xf numFmtId="0" fontId="8" fillId="0" borderId="12" xfId="1" applyFont="1" applyBorder="1" applyAlignment="1">
      <alignment vertical="center"/>
    </xf>
    <xf numFmtId="0" fontId="8" fillId="0" borderId="12" xfId="1" applyFont="1" applyBorder="1" applyAlignment="1">
      <alignment vertical="center" wrapText="1"/>
    </xf>
    <xf numFmtId="0" fontId="8" fillId="0" borderId="11" xfId="1" applyFont="1" applyBorder="1" applyAlignment="1">
      <alignment vertical="center"/>
    </xf>
    <xf numFmtId="0" fontId="1" fillId="0" borderId="11" xfId="1" applyFont="1" applyBorder="1" applyAlignment="1">
      <alignment horizontal="left" vertical="center"/>
    </xf>
    <xf numFmtId="0" fontId="1" fillId="0" borderId="12" xfId="1" applyFont="1" applyBorder="1" applyAlignment="1">
      <alignment horizontal="left" vertical="center"/>
    </xf>
    <xf numFmtId="0" fontId="1" fillId="0" borderId="10" xfId="1" applyFont="1" applyBorder="1" applyAlignment="1">
      <alignment vertical="center" wrapText="1"/>
    </xf>
    <xf numFmtId="0" fontId="1" fillId="0" borderId="11" xfId="1" applyFont="1" applyBorder="1" applyAlignment="1">
      <alignment vertical="center" wrapText="1"/>
    </xf>
    <xf numFmtId="0" fontId="1" fillId="0" borderId="12" xfId="1" applyFont="1" applyBorder="1" applyAlignment="1">
      <alignment vertical="center" wrapText="1"/>
    </xf>
    <xf numFmtId="0" fontId="1" fillId="0" borderId="0" xfId="1" applyFont="1" applyAlignment="1">
      <alignment horizontal="left" vertical="center"/>
    </xf>
    <xf numFmtId="0" fontId="1" fillId="0" borderId="11" xfId="1" applyFont="1" applyBorder="1" applyAlignment="1">
      <alignment horizontal="left"/>
    </xf>
    <xf numFmtId="0" fontId="1" fillId="0" borderId="12" xfId="1" applyFont="1" applyBorder="1" applyAlignment="1">
      <alignment horizontal="left"/>
    </xf>
    <xf numFmtId="0" fontId="1" fillId="0" borderId="10" xfId="1" applyFont="1" applyBorder="1" applyAlignment="1">
      <alignment horizontal="left"/>
    </xf>
    <xf numFmtId="0" fontId="1" fillId="0" borderId="10" xfId="1" applyFont="1" applyBorder="1" applyAlignment="1">
      <alignment horizontal="center"/>
    </xf>
    <xf numFmtId="0" fontId="1" fillId="0" borderId="11" xfId="1" applyFont="1" applyBorder="1" applyAlignment="1">
      <alignment horizontal="center"/>
    </xf>
    <xf numFmtId="0" fontId="1" fillId="0" borderId="12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1" fillId="0" borderId="10" xfId="1" applyFont="1" applyBorder="1"/>
    <xf numFmtId="0" fontId="1" fillId="0" borderId="11" xfId="1" applyFont="1" applyBorder="1"/>
    <xf numFmtId="0" fontId="1" fillId="0" borderId="12" xfId="1" applyFont="1" applyBorder="1"/>
    <xf numFmtId="0" fontId="1" fillId="0" borderId="13" xfId="1" applyFont="1" applyBorder="1" applyAlignment="1">
      <alignment horizontal="center"/>
    </xf>
    <xf numFmtId="0" fontId="36" fillId="0" borderId="10" xfId="1" applyFont="1" applyBorder="1" applyAlignment="1">
      <alignment horizontal="left" vertical="center"/>
    </xf>
    <xf numFmtId="0" fontId="36" fillId="0" borderId="11" xfId="1" applyFont="1" applyBorder="1" applyAlignment="1">
      <alignment horizontal="left" vertical="center"/>
    </xf>
    <xf numFmtId="0" fontId="36" fillId="0" borderId="12" xfId="1" applyFont="1" applyBorder="1" applyAlignment="1">
      <alignment horizontal="left" vertical="center"/>
    </xf>
    <xf numFmtId="49" fontId="36" fillId="0" borderId="2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2" xfId="1" applyFont="1" applyBorder="1" applyAlignment="1">
      <alignment horizontal="center" vertical="top"/>
    </xf>
    <xf numFmtId="0" fontId="8" fillId="0" borderId="2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8" fillId="0" borderId="6" xfId="1" applyFont="1" applyBorder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8" fillId="0" borderId="8" xfId="1" applyFont="1" applyBorder="1" applyAlignment="1">
      <alignment horizontal="left" vertical="center"/>
    </xf>
    <xf numFmtId="0" fontId="8" fillId="0" borderId="9" xfId="1" applyFont="1" applyBorder="1" applyAlignment="1">
      <alignment horizontal="left" vertical="center"/>
    </xf>
    <xf numFmtId="0" fontId="12" fillId="3" borderId="10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/>
    </xf>
    <xf numFmtId="0" fontId="12" fillId="3" borderId="12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8" fillId="0" borderId="4" xfId="1" applyFont="1" applyBorder="1" applyAlignment="1">
      <alignment vertical="center"/>
    </xf>
    <xf numFmtId="0" fontId="8" fillId="3" borderId="2" xfId="1" applyFont="1" applyFill="1" applyBorder="1" applyAlignment="1">
      <alignment horizontal="center" vertical="center"/>
    </xf>
    <xf numFmtId="49" fontId="8" fillId="0" borderId="2" xfId="1" applyNumberFormat="1" applyFont="1" applyBorder="1"/>
    <xf numFmtId="0" fontId="37" fillId="0" borderId="10" xfId="1" applyFont="1" applyBorder="1" applyAlignment="1">
      <alignment horizontal="left" vertical="center" wrapText="1"/>
    </xf>
    <xf numFmtId="0" fontId="34" fillId="0" borderId="10" xfId="1" applyFont="1" applyBorder="1" applyAlignment="1">
      <alignment horizontal="center" vertical="center"/>
    </xf>
    <xf numFmtId="0" fontId="34" fillId="0" borderId="11" xfId="1" applyFont="1" applyBorder="1" applyAlignment="1">
      <alignment horizontal="center" vertical="center"/>
    </xf>
    <xf numFmtId="0" fontId="34" fillId="0" borderId="12" xfId="1" applyFont="1" applyBorder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8" fillId="0" borderId="10" xfId="1" applyFont="1" applyBorder="1" applyAlignment="1">
      <alignment vertical="center"/>
    </xf>
    <xf numFmtId="0" fontId="8" fillId="0" borderId="14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49" fontId="8" fillId="0" borderId="13" xfId="1" applyNumberFormat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2" fontId="7" fillId="0" borderId="2" xfId="1" applyNumberFormat="1" applyFont="1" applyBorder="1" applyAlignment="1">
      <alignment horizontal="center" vertical="center"/>
    </xf>
  </cellXfs>
  <cellStyles count="5">
    <cellStyle name="Звичайний" xfId="0" builtinId="0"/>
    <cellStyle name="Звичайний 3" xfId="4" xr:uid="{13ED0E29-B7A3-4F4E-8528-E1F5E4CC1953}"/>
    <cellStyle name="Обычный 2" xfId="2" xr:uid="{AA487BC5-2B37-480D-AEAD-32D871D283DB}"/>
    <cellStyle name="Обычный_5 ФК_предложения" xfId="1" xr:uid="{00000000-0005-0000-0000-000031000000}"/>
    <cellStyle name="Фінансови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5&#1092;&#1082;%2016.17&#1088;\5&#1092;&#1082;2020\_5-&#1060;&#1050;%20(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ітульний"/>
      <sheetName val="Лист 1"/>
      <sheetName val="Лист 2"/>
      <sheetName val="Лист1"/>
      <sheetName val="Лист2"/>
    </sheetNames>
    <sheetDataSet>
      <sheetData sheetId="0" refreshError="1"/>
      <sheetData sheetId="1" refreshError="1"/>
      <sheetData sheetId="2" refreshError="1">
        <row r="14">
          <cell r="D14" t="str">
            <v xml:space="preserve">Обласна ДЮСШ вул. Уласа  Самчука  8 </v>
          </cell>
          <cell r="T14" t="str">
            <v>+</v>
          </cell>
        </row>
        <row r="16">
          <cell r="D16" t="str">
            <v>Парк Знесіння</v>
          </cell>
        </row>
        <row r="24">
          <cell r="H24" t="str">
            <v>ЛВПУД                                        вул.Пимоненка 15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F321"/>
  <sheetViews>
    <sheetView tabSelected="1" topLeftCell="A287" workbookViewId="0">
      <selection activeCell="AG315" sqref="AG315"/>
    </sheetView>
  </sheetViews>
  <sheetFormatPr defaultColWidth="9.109375" defaultRowHeight="10.199999999999999"/>
  <cols>
    <col min="1" max="1" width="23.5546875" style="2" customWidth="1"/>
    <col min="2" max="2" width="6.33203125" style="7" customWidth="1"/>
    <col min="3" max="3" width="5" style="2" customWidth="1"/>
    <col min="4" max="4" width="5.6640625" style="2" customWidth="1"/>
    <col min="5" max="5" width="4.5546875" style="2" customWidth="1"/>
    <col min="6" max="6" width="4.6640625" style="2" customWidth="1"/>
    <col min="7" max="7" width="4.44140625" style="2" customWidth="1"/>
    <col min="8" max="8" width="4.5546875" style="2" customWidth="1"/>
    <col min="9" max="9" width="5.109375" style="2" customWidth="1"/>
    <col min="10" max="10" width="4.6640625" style="2" customWidth="1"/>
    <col min="11" max="12" width="5.5546875" style="2" customWidth="1"/>
    <col min="13" max="13" width="4.109375" style="2" customWidth="1"/>
    <col min="14" max="14" width="5.5546875" style="2" customWidth="1"/>
    <col min="15" max="15" width="4.88671875" style="2" customWidth="1"/>
    <col min="16" max="16" width="4.44140625" style="2" customWidth="1"/>
    <col min="17" max="17" width="4.109375" style="2" customWidth="1"/>
    <col min="18" max="18" width="5.109375" style="2" customWidth="1"/>
    <col min="19" max="19" width="4.109375" style="2" customWidth="1"/>
    <col min="20" max="20" width="4.44140625" style="2" customWidth="1"/>
    <col min="21" max="21" width="4.109375" style="2" customWidth="1"/>
    <col min="22" max="23" width="7.109375" style="2" customWidth="1"/>
    <col min="24" max="24" width="5.5546875" style="2" customWidth="1"/>
    <col min="25" max="25" width="4.88671875" style="2" customWidth="1"/>
    <col min="26" max="26" width="4.6640625" style="2" customWidth="1"/>
    <col min="27" max="27" width="4.5546875" style="2" customWidth="1"/>
    <col min="28" max="28" width="4.109375" style="2" customWidth="1"/>
    <col min="29" max="29" width="20.77734375" style="2" customWidth="1"/>
    <col min="30" max="30" width="4.6640625" style="2" customWidth="1"/>
    <col min="31" max="31" width="4" style="2" customWidth="1"/>
    <col min="32" max="32" width="3.33203125" style="2" customWidth="1"/>
    <col min="33" max="16384" width="9.109375" style="2"/>
  </cols>
  <sheetData>
    <row r="1" spans="1:30">
      <c r="M1" s="2">
        <v>2</v>
      </c>
    </row>
    <row r="2" spans="1:30" s="18" customFormat="1" ht="24" customHeight="1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</row>
    <row r="3" spans="1:30" s="18" customFormat="1" ht="13.5" customHeight="1">
      <c r="A3" s="20"/>
      <c r="B3" s="20"/>
      <c r="C3" s="21"/>
      <c r="D3" s="21"/>
      <c r="E3" s="21"/>
      <c r="F3" s="21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</row>
    <row r="4" spans="1:30" ht="81" customHeight="1">
      <c r="A4" s="111"/>
      <c r="B4" s="114" t="s">
        <v>1</v>
      </c>
      <c r="C4" s="107" t="s">
        <v>2</v>
      </c>
      <c r="D4" s="107" t="s">
        <v>3</v>
      </c>
      <c r="E4" s="107" t="s">
        <v>4</v>
      </c>
      <c r="F4" s="107" t="s">
        <v>5</v>
      </c>
      <c r="G4" s="108" t="s">
        <v>6</v>
      </c>
      <c r="H4" s="107" t="s">
        <v>7</v>
      </c>
      <c r="I4" s="119" t="s">
        <v>8</v>
      </c>
      <c r="J4" s="120"/>
      <c r="K4" s="120"/>
      <c r="L4" s="120"/>
      <c r="M4" s="120"/>
      <c r="N4" s="121"/>
      <c r="O4" s="107" t="s">
        <v>9</v>
      </c>
      <c r="P4" s="119" t="s">
        <v>10</v>
      </c>
      <c r="Q4" s="120"/>
      <c r="R4" s="120"/>
      <c r="S4" s="120"/>
      <c r="T4" s="121"/>
      <c r="U4" s="107" t="s">
        <v>11</v>
      </c>
      <c r="V4" s="119" t="s">
        <v>12</v>
      </c>
      <c r="W4" s="121"/>
      <c r="X4" s="119" t="s">
        <v>13</v>
      </c>
      <c r="Y4" s="120"/>
      <c r="Z4" s="120"/>
      <c r="AA4" s="120"/>
      <c r="AB4" s="121"/>
      <c r="AD4" s="25"/>
    </row>
    <row r="5" spans="1:30" ht="32.25" customHeight="1">
      <c r="A5" s="112"/>
      <c r="B5" s="115"/>
      <c r="C5" s="107"/>
      <c r="D5" s="107"/>
      <c r="E5" s="107"/>
      <c r="F5" s="107"/>
      <c r="G5" s="117"/>
      <c r="H5" s="107"/>
      <c r="I5" s="105" t="s">
        <v>14</v>
      </c>
      <c r="J5" s="107" t="s">
        <v>15</v>
      </c>
      <c r="K5" s="107" t="s">
        <v>16</v>
      </c>
      <c r="L5" s="107" t="s">
        <v>17</v>
      </c>
      <c r="M5" s="107" t="s">
        <v>18</v>
      </c>
      <c r="N5" s="108" t="s">
        <v>19</v>
      </c>
      <c r="O5" s="107"/>
      <c r="P5" s="105" t="s">
        <v>20</v>
      </c>
      <c r="Q5" s="107" t="s">
        <v>15</v>
      </c>
      <c r="R5" s="107" t="s">
        <v>16</v>
      </c>
      <c r="S5" s="107" t="s">
        <v>21</v>
      </c>
      <c r="T5" s="108" t="s">
        <v>22</v>
      </c>
      <c r="U5" s="107"/>
      <c r="V5" s="107" t="s">
        <v>23</v>
      </c>
      <c r="W5" s="108" t="s">
        <v>6</v>
      </c>
      <c r="X5" s="105" t="s">
        <v>24</v>
      </c>
      <c r="Y5" s="110" t="s">
        <v>25</v>
      </c>
      <c r="Z5" s="110"/>
      <c r="AA5" s="110"/>
      <c r="AB5" s="110"/>
      <c r="AD5" s="25"/>
    </row>
    <row r="6" spans="1:30" ht="128.25" customHeight="1">
      <c r="A6" s="113"/>
      <c r="B6" s="116"/>
      <c r="C6" s="107"/>
      <c r="D6" s="107"/>
      <c r="E6" s="107"/>
      <c r="F6" s="107"/>
      <c r="G6" s="109"/>
      <c r="H6" s="107"/>
      <c r="I6" s="106"/>
      <c r="J6" s="107"/>
      <c r="K6" s="107"/>
      <c r="L6" s="107"/>
      <c r="M6" s="107"/>
      <c r="N6" s="109"/>
      <c r="O6" s="107"/>
      <c r="P6" s="106"/>
      <c r="Q6" s="107"/>
      <c r="R6" s="107"/>
      <c r="S6" s="107"/>
      <c r="T6" s="109"/>
      <c r="U6" s="107"/>
      <c r="V6" s="107"/>
      <c r="W6" s="109"/>
      <c r="X6" s="106"/>
      <c r="Y6" s="26" t="s">
        <v>26</v>
      </c>
      <c r="Z6" s="27" t="s">
        <v>27</v>
      </c>
      <c r="AA6" s="27" t="s">
        <v>28</v>
      </c>
      <c r="AB6" s="27" t="s">
        <v>29</v>
      </c>
      <c r="AD6" s="28"/>
    </row>
    <row r="7" spans="1:30">
      <c r="A7" s="22" t="s">
        <v>30</v>
      </c>
      <c r="B7" s="22" t="s">
        <v>31</v>
      </c>
      <c r="C7" s="23">
        <v>1</v>
      </c>
      <c r="D7" s="23">
        <v>2</v>
      </c>
      <c r="E7" s="23">
        <v>3</v>
      </c>
      <c r="F7" s="23">
        <v>4</v>
      </c>
      <c r="G7" s="23">
        <v>5</v>
      </c>
      <c r="H7" s="23">
        <v>6</v>
      </c>
      <c r="I7" s="23">
        <v>7</v>
      </c>
      <c r="J7" s="23">
        <v>8</v>
      </c>
      <c r="K7" s="23">
        <v>9</v>
      </c>
      <c r="L7" s="23">
        <v>10</v>
      </c>
      <c r="M7" s="23">
        <v>11</v>
      </c>
      <c r="N7" s="23">
        <v>12</v>
      </c>
      <c r="O7" s="23">
        <v>13</v>
      </c>
      <c r="P7" s="23">
        <v>14</v>
      </c>
      <c r="Q7" s="23">
        <v>15</v>
      </c>
      <c r="R7" s="23">
        <v>16</v>
      </c>
      <c r="S7" s="23">
        <v>17</v>
      </c>
      <c r="T7" s="23">
        <v>18</v>
      </c>
      <c r="U7" s="23">
        <v>19</v>
      </c>
      <c r="V7" s="23">
        <v>20</v>
      </c>
      <c r="W7" s="23">
        <v>21</v>
      </c>
      <c r="X7" s="23">
        <v>22</v>
      </c>
      <c r="Y7" s="23">
        <v>23</v>
      </c>
      <c r="Z7" s="23">
        <v>24</v>
      </c>
      <c r="AA7" s="23">
        <v>25</v>
      </c>
      <c r="AB7" s="23">
        <v>26</v>
      </c>
      <c r="AD7" s="1"/>
    </row>
    <row r="8" spans="1:30" s="19" customFormat="1" ht="20.399999999999999">
      <c r="A8" s="24" t="s">
        <v>32</v>
      </c>
      <c r="B8" s="66"/>
      <c r="C8" s="62">
        <f>SUM(C9:C321)</f>
        <v>5</v>
      </c>
      <c r="D8" s="62">
        <f t="shared" ref="D8:AB8" si="0">SUM(D9:D321)</f>
        <v>38</v>
      </c>
      <c r="E8" s="62">
        <f t="shared" si="0"/>
        <v>977</v>
      </c>
      <c r="F8" s="62">
        <f t="shared" si="0"/>
        <v>12699</v>
      </c>
      <c r="G8" s="62">
        <f t="shared" si="0"/>
        <v>4099</v>
      </c>
      <c r="H8" s="62">
        <f t="shared" si="0"/>
        <v>969</v>
      </c>
      <c r="I8" s="62">
        <f t="shared" si="0"/>
        <v>10625</v>
      </c>
      <c r="J8" s="62">
        <f t="shared" si="0"/>
        <v>4862</v>
      </c>
      <c r="K8" s="62">
        <f t="shared" si="0"/>
        <v>2381</v>
      </c>
      <c r="L8" s="62">
        <f t="shared" si="0"/>
        <v>2364</v>
      </c>
      <c r="M8" s="62">
        <f t="shared" si="0"/>
        <v>1021</v>
      </c>
      <c r="N8" s="62">
        <f t="shared" si="0"/>
        <v>3319</v>
      </c>
      <c r="O8" s="62">
        <f t="shared" si="0"/>
        <v>182</v>
      </c>
      <c r="P8" s="62">
        <f t="shared" si="0"/>
        <v>1103</v>
      </c>
      <c r="Q8" s="62">
        <f t="shared" si="0"/>
        <v>607</v>
      </c>
      <c r="R8" s="62">
        <f t="shared" si="0"/>
        <v>301</v>
      </c>
      <c r="S8" s="62">
        <f t="shared" si="0"/>
        <v>196</v>
      </c>
      <c r="T8" s="62">
        <f t="shared" si="0"/>
        <v>447</v>
      </c>
      <c r="U8" s="62">
        <f t="shared" si="0"/>
        <v>43</v>
      </c>
      <c r="V8" s="62">
        <f t="shared" si="0"/>
        <v>174</v>
      </c>
      <c r="W8" s="62">
        <f t="shared" si="0"/>
        <v>74</v>
      </c>
      <c r="X8" s="62">
        <f t="shared" si="0"/>
        <v>24687</v>
      </c>
      <c r="Y8" s="62">
        <f t="shared" si="0"/>
        <v>7939</v>
      </c>
      <c r="Z8" s="62">
        <f t="shared" si="0"/>
        <v>22724</v>
      </c>
      <c r="AA8" s="62">
        <f t="shared" si="0"/>
        <v>10</v>
      </c>
      <c r="AB8" s="62">
        <f t="shared" si="0"/>
        <v>196</v>
      </c>
      <c r="AD8" s="29"/>
    </row>
    <row r="9" spans="1:30" ht="12.6" customHeight="1">
      <c r="A9" s="17" t="s">
        <v>33</v>
      </c>
      <c r="B9" s="9" t="s">
        <v>34</v>
      </c>
      <c r="C9" s="9">
        <v>0</v>
      </c>
      <c r="D9" s="9">
        <v>0</v>
      </c>
      <c r="E9" s="9">
        <v>14</v>
      </c>
      <c r="F9" s="9">
        <v>137</v>
      </c>
      <c r="G9" s="9">
        <v>68</v>
      </c>
      <c r="H9" s="9">
        <v>3</v>
      </c>
      <c r="I9" s="62">
        <f t="shared" ref="I9:I72" si="1">J9+K9+L9+M9</f>
        <v>22</v>
      </c>
      <c r="J9" s="9">
        <v>0</v>
      </c>
      <c r="K9" s="9">
        <v>8</v>
      </c>
      <c r="L9" s="9">
        <v>14</v>
      </c>
      <c r="M9" s="9">
        <v>0</v>
      </c>
      <c r="N9" s="9">
        <v>14</v>
      </c>
      <c r="O9" s="9">
        <v>1</v>
      </c>
      <c r="P9" s="62">
        <f t="shared" ref="P9:P72" si="2">Q9+R9+S9</f>
        <v>4</v>
      </c>
      <c r="Q9" s="9">
        <v>0</v>
      </c>
      <c r="R9" s="9">
        <v>0</v>
      </c>
      <c r="S9" s="9">
        <v>4</v>
      </c>
      <c r="T9" s="9">
        <v>4</v>
      </c>
      <c r="U9" s="9">
        <v>0</v>
      </c>
      <c r="V9" s="9">
        <v>0</v>
      </c>
      <c r="W9" s="9">
        <v>0</v>
      </c>
      <c r="X9" s="62">
        <f t="shared" ref="X9:X69" si="3">D9+T9+F9+I9+P9</f>
        <v>167</v>
      </c>
      <c r="Y9" s="62">
        <f t="shared" ref="Y9:Y72" si="4">G9+N9+T9+W9</f>
        <v>86</v>
      </c>
      <c r="Z9" s="9">
        <v>161</v>
      </c>
      <c r="AA9" s="9">
        <v>0</v>
      </c>
      <c r="AB9" s="9">
        <v>0</v>
      </c>
      <c r="AC9" s="2" t="s">
        <v>124</v>
      </c>
      <c r="AD9" s="3"/>
    </row>
    <row r="10" spans="1:30" ht="11.4" customHeight="1">
      <c r="A10" s="17" t="s">
        <v>35</v>
      </c>
      <c r="B10" s="9" t="s">
        <v>36</v>
      </c>
      <c r="C10" s="9">
        <v>0</v>
      </c>
      <c r="D10" s="9">
        <v>0</v>
      </c>
      <c r="E10" s="9">
        <v>4</v>
      </c>
      <c r="F10" s="9">
        <v>44</v>
      </c>
      <c r="G10" s="9">
        <v>44</v>
      </c>
      <c r="H10" s="9">
        <v>5</v>
      </c>
      <c r="I10" s="62">
        <f t="shared" si="1"/>
        <v>38</v>
      </c>
      <c r="J10" s="9">
        <v>24</v>
      </c>
      <c r="K10" s="9">
        <v>0</v>
      </c>
      <c r="L10" s="9">
        <v>7</v>
      </c>
      <c r="M10" s="9">
        <v>7</v>
      </c>
      <c r="N10" s="9">
        <v>38</v>
      </c>
      <c r="O10" s="9">
        <v>5</v>
      </c>
      <c r="P10" s="62">
        <f t="shared" si="2"/>
        <v>24</v>
      </c>
      <c r="Q10" s="9">
        <v>15</v>
      </c>
      <c r="R10" s="9">
        <v>9</v>
      </c>
      <c r="S10" s="9">
        <v>0</v>
      </c>
      <c r="T10" s="9">
        <v>24</v>
      </c>
      <c r="U10" s="9">
        <v>2</v>
      </c>
      <c r="V10" s="9">
        <v>7</v>
      </c>
      <c r="W10" s="9">
        <v>7</v>
      </c>
      <c r="X10" s="62">
        <f t="shared" si="3"/>
        <v>130</v>
      </c>
      <c r="Y10" s="62">
        <f t="shared" si="4"/>
        <v>113</v>
      </c>
      <c r="Z10" s="9">
        <v>106</v>
      </c>
      <c r="AA10" s="9">
        <v>0</v>
      </c>
      <c r="AB10" s="9">
        <v>0</v>
      </c>
      <c r="AC10" s="2" t="s">
        <v>124</v>
      </c>
      <c r="AD10" s="3"/>
    </row>
    <row r="11" spans="1:30" ht="9" customHeight="1">
      <c r="A11" s="17" t="s">
        <v>37</v>
      </c>
      <c r="B11" s="9" t="s">
        <v>38</v>
      </c>
      <c r="C11" s="9">
        <v>0</v>
      </c>
      <c r="D11" s="9">
        <v>0</v>
      </c>
      <c r="E11" s="9">
        <v>1</v>
      </c>
      <c r="F11" s="9">
        <v>13</v>
      </c>
      <c r="G11" s="9">
        <v>7</v>
      </c>
      <c r="H11" s="9">
        <v>4</v>
      </c>
      <c r="I11" s="62">
        <f t="shared" si="1"/>
        <v>30</v>
      </c>
      <c r="J11" s="9">
        <v>0</v>
      </c>
      <c r="K11" s="9">
        <v>14</v>
      </c>
      <c r="L11" s="9">
        <v>16</v>
      </c>
      <c r="M11" s="9">
        <v>0</v>
      </c>
      <c r="N11" s="9">
        <v>17</v>
      </c>
      <c r="O11" s="9">
        <v>2</v>
      </c>
      <c r="P11" s="62">
        <f t="shared" si="2"/>
        <v>8</v>
      </c>
      <c r="Q11" s="9">
        <v>8</v>
      </c>
      <c r="R11" s="9">
        <v>0</v>
      </c>
      <c r="S11" s="9">
        <v>0</v>
      </c>
      <c r="T11" s="9">
        <v>5</v>
      </c>
      <c r="U11" s="9">
        <v>1</v>
      </c>
      <c r="V11" s="9">
        <v>2</v>
      </c>
      <c r="W11" s="9">
        <v>1</v>
      </c>
      <c r="X11" s="62">
        <f t="shared" si="3"/>
        <v>56</v>
      </c>
      <c r="Y11" s="62">
        <f t="shared" si="4"/>
        <v>30</v>
      </c>
      <c r="Z11" s="9">
        <v>42</v>
      </c>
      <c r="AA11" s="9">
        <v>0</v>
      </c>
      <c r="AB11" s="9">
        <v>0</v>
      </c>
      <c r="AC11" s="2" t="s">
        <v>124</v>
      </c>
      <c r="AD11" s="3"/>
    </row>
    <row r="12" spans="1:30" ht="13.8" customHeight="1">
      <c r="A12" s="17" t="s">
        <v>39</v>
      </c>
      <c r="B12" s="9" t="s">
        <v>40</v>
      </c>
      <c r="C12" s="9">
        <v>0</v>
      </c>
      <c r="D12" s="9">
        <v>0</v>
      </c>
      <c r="E12" s="9">
        <v>3</v>
      </c>
      <c r="F12" s="9">
        <v>26</v>
      </c>
      <c r="G12" s="9">
        <v>6</v>
      </c>
      <c r="H12" s="9">
        <v>2</v>
      </c>
      <c r="I12" s="62">
        <f t="shared" si="1"/>
        <v>9</v>
      </c>
      <c r="J12" s="9">
        <v>0</v>
      </c>
      <c r="K12" s="9">
        <v>0</v>
      </c>
      <c r="L12" s="9">
        <v>9</v>
      </c>
      <c r="M12" s="9">
        <v>0</v>
      </c>
      <c r="N12" s="9">
        <v>3</v>
      </c>
      <c r="O12" s="9">
        <v>4</v>
      </c>
      <c r="P12" s="62">
        <f t="shared" si="2"/>
        <v>17</v>
      </c>
      <c r="Q12" s="9">
        <v>9</v>
      </c>
      <c r="R12" s="9">
        <v>8</v>
      </c>
      <c r="S12" s="9">
        <v>0</v>
      </c>
      <c r="T12" s="9">
        <v>8</v>
      </c>
      <c r="U12" s="9">
        <v>1</v>
      </c>
      <c r="V12" s="9">
        <v>2</v>
      </c>
      <c r="W12" s="9">
        <v>2</v>
      </c>
      <c r="X12" s="62">
        <f t="shared" si="3"/>
        <v>60</v>
      </c>
      <c r="Y12" s="62">
        <f t="shared" si="4"/>
        <v>19</v>
      </c>
      <c r="Z12" s="9">
        <v>42</v>
      </c>
      <c r="AA12" s="9">
        <v>0</v>
      </c>
      <c r="AB12" s="9">
        <v>0</v>
      </c>
      <c r="AC12" s="2" t="s">
        <v>124</v>
      </c>
      <c r="AD12" s="3"/>
    </row>
    <row r="13" spans="1:30" ht="12" customHeight="1">
      <c r="A13" s="17" t="s">
        <v>41</v>
      </c>
      <c r="B13" s="9" t="s">
        <v>42</v>
      </c>
      <c r="C13" s="9">
        <v>0</v>
      </c>
      <c r="D13" s="9">
        <v>0</v>
      </c>
      <c r="E13" s="9">
        <v>1</v>
      </c>
      <c r="F13" s="9">
        <v>10</v>
      </c>
      <c r="G13" s="9">
        <v>4</v>
      </c>
      <c r="H13" s="9">
        <v>4</v>
      </c>
      <c r="I13" s="62">
        <f t="shared" si="1"/>
        <v>34</v>
      </c>
      <c r="J13" s="9">
        <v>8</v>
      </c>
      <c r="K13" s="9">
        <v>18</v>
      </c>
      <c r="L13" s="9">
        <v>8</v>
      </c>
      <c r="M13" s="9">
        <v>0</v>
      </c>
      <c r="N13" s="9">
        <v>13</v>
      </c>
      <c r="O13" s="9">
        <v>3</v>
      </c>
      <c r="P13" s="62">
        <f t="shared" si="2"/>
        <v>10</v>
      </c>
      <c r="Q13" s="9">
        <v>8</v>
      </c>
      <c r="R13" s="9">
        <v>2</v>
      </c>
      <c r="S13" s="9">
        <v>0</v>
      </c>
      <c r="T13" s="9">
        <v>1</v>
      </c>
      <c r="U13" s="9">
        <v>0</v>
      </c>
      <c r="V13" s="9">
        <v>0</v>
      </c>
      <c r="W13" s="9">
        <v>0</v>
      </c>
      <c r="X13" s="62">
        <f t="shared" si="3"/>
        <v>55</v>
      </c>
      <c r="Y13" s="62">
        <f t="shared" si="4"/>
        <v>18</v>
      </c>
      <c r="Z13" s="9">
        <v>53</v>
      </c>
      <c r="AA13" s="9">
        <v>0</v>
      </c>
      <c r="AB13" s="9">
        <v>0</v>
      </c>
      <c r="AC13" s="2" t="s">
        <v>124</v>
      </c>
      <c r="AD13" s="3"/>
    </row>
    <row r="14" spans="1:30" ht="13.8" customHeight="1">
      <c r="A14" s="17" t="s">
        <v>43</v>
      </c>
      <c r="B14" s="9" t="s">
        <v>44</v>
      </c>
      <c r="C14" s="9">
        <v>0</v>
      </c>
      <c r="D14" s="9">
        <v>0</v>
      </c>
      <c r="E14" s="9">
        <v>1</v>
      </c>
      <c r="F14" s="9">
        <v>10</v>
      </c>
      <c r="G14" s="9">
        <v>1</v>
      </c>
      <c r="H14" s="9">
        <v>1</v>
      </c>
      <c r="I14" s="62">
        <f t="shared" si="1"/>
        <v>8</v>
      </c>
      <c r="J14" s="9">
        <v>8</v>
      </c>
      <c r="K14" s="9">
        <v>0</v>
      </c>
      <c r="L14" s="9">
        <v>0</v>
      </c>
      <c r="M14" s="9">
        <v>0</v>
      </c>
      <c r="N14" s="9">
        <v>3</v>
      </c>
      <c r="O14" s="9">
        <v>1</v>
      </c>
      <c r="P14" s="62">
        <f t="shared" si="2"/>
        <v>5</v>
      </c>
      <c r="Q14" s="9">
        <v>5</v>
      </c>
      <c r="R14" s="9">
        <v>0</v>
      </c>
      <c r="S14" s="9">
        <v>0</v>
      </c>
      <c r="T14" s="9">
        <v>0</v>
      </c>
      <c r="U14" s="9">
        <v>1</v>
      </c>
      <c r="V14" s="9">
        <v>2</v>
      </c>
      <c r="W14" s="9">
        <v>1</v>
      </c>
      <c r="X14" s="62">
        <f t="shared" si="3"/>
        <v>23</v>
      </c>
      <c r="Y14" s="62">
        <f t="shared" si="4"/>
        <v>5</v>
      </c>
      <c r="Z14" s="9">
        <v>23</v>
      </c>
      <c r="AA14" s="9">
        <v>0</v>
      </c>
      <c r="AB14" s="9">
        <v>0</v>
      </c>
      <c r="AC14" s="2" t="s">
        <v>124</v>
      </c>
      <c r="AD14" s="3"/>
    </row>
    <row r="15" spans="1:30" s="33" customFormat="1" ht="14.4" customHeight="1">
      <c r="A15" s="34" t="s">
        <v>125</v>
      </c>
      <c r="B15" s="35" t="s">
        <v>126</v>
      </c>
      <c r="C15" s="44">
        <v>0</v>
      </c>
      <c r="D15" s="44">
        <v>0</v>
      </c>
      <c r="E15" s="44">
        <v>7</v>
      </c>
      <c r="F15" s="44">
        <v>80</v>
      </c>
      <c r="G15" s="44">
        <v>7</v>
      </c>
      <c r="H15" s="44">
        <v>7</v>
      </c>
      <c r="I15" s="62">
        <f t="shared" si="1"/>
        <v>65</v>
      </c>
      <c r="J15" s="44">
        <v>59</v>
      </c>
      <c r="K15" s="44">
        <v>0</v>
      </c>
      <c r="L15" s="44">
        <v>6</v>
      </c>
      <c r="M15" s="44">
        <v>0</v>
      </c>
      <c r="N15" s="44">
        <v>3</v>
      </c>
      <c r="O15" s="44">
        <v>2</v>
      </c>
      <c r="P15" s="62">
        <f t="shared" si="2"/>
        <v>11</v>
      </c>
      <c r="Q15" s="44">
        <v>6</v>
      </c>
      <c r="R15" s="44">
        <v>5</v>
      </c>
      <c r="S15" s="44">
        <v>0</v>
      </c>
      <c r="T15" s="44">
        <v>1</v>
      </c>
      <c r="U15" s="44">
        <v>0</v>
      </c>
      <c r="V15" s="44">
        <v>0</v>
      </c>
      <c r="W15" s="44">
        <v>0</v>
      </c>
      <c r="X15" s="62">
        <f t="shared" si="3"/>
        <v>157</v>
      </c>
      <c r="Y15" s="62">
        <f t="shared" si="4"/>
        <v>11</v>
      </c>
      <c r="Z15" s="44">
        <v>151</v>
      </c>
      <c r="AA15" s="44"/>
      <c r="AB15" s="44"/>
      <c r="AC15" s="36" t="s">
        <v>133</v>
      </c>
    </row>
    <row r="16" spans="1:30" s="33" customFormat="1">
      <c r="A16" s="34" t="s">
        <v>127</v>
      </c>
      <c r="B16" s="35" t="s">
        <v>128</v>
      </c>
      <c r="C16" s="44">
        <v>0</v>
      </c>
      <c r="D16" s="44">
        <v>0</v>
      </c>
      <c r="E16" s="44">
        <v>2</v>
      </c>
      <c r="F16" s="44">
        <v>20</v>
      </c>
      <c r="G16" s="44">
        <v>3</v>
      </c>
      <c r="H16" s="44">
        <v>1</v>
      </c>
      <c r="I16" s="62">
        <f t="shared" si="1"/>
        <v>9</v>
      </c>
      <c r="J16" s="44">
        <v>9</v>
      </c>
      <c r="K16" s="44">
        <v>0</v>
      </c>
      <c r="L16" s="44">
        <v>0</v>
      </c>
      <c r="M16" s="44">
        <v>0</v>
      </c>
      <c r="N16" s="44">
        <v>1</v>
      </c>
      <c r="O16" s="44">
        <v>1</v>
      </c>
      <c r="P16" s="62">
        <f t="shared" si="2"/>
        <v>5</v>
      </c>
      <c r="Q16" s="44">
        <v>0</v>
      </c>
      <c r="R16" s="44">
        <v>0</v>
      </c>
      <c r="S16" s="44">
        <v>5</v>
      </c>
      <c r="T16" s="44">
        <v>1</v>
      </c>
      <c r="U16" s="44">
        <v>1</v>
      </c>
      <c r="V16" s="44">
        <v>3</v>
      </c>
      <c r="W16" s="44">
        <v>0</v>
      </c>
      <c r="X16" s="62">
        <f t="shared" si="3"/>
        <v>35</v>
      </c>
      <c r="Y16" s="62">
        <f t="shared" si="4"/>
        <v>5</v>
      </c>
      <c r="Z16" s="44">
        <v>30</v>
      </c>
      <c r="AA16" s="44"/>
      <c r="AB16" s="44"/>
      <c r="AC16" s="36" t="s">
        <v>133</v>
      </c>
    </row>
    <row r="17" spans="1:29" s="33" customFormat="1">
      <c r="A17" s="34" t="s">
        <v>129</v>
      </c>
      <c r="B17" s="35" t="s">
        <v>130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2</v>
      </c>
      <c r="I17" s="62">
        <f t="shared" si="1"/>
        <v>20</v>
      </c>
      <c r="J17" s="44">
        <v>20</v>
      </c>
      <c r="K17" s="44">
        <v>0</v>
      </c>
      <c r="L17" s="44">
        <v>0</v>
      </c>
      <c r="M17" s="44">
        <v>0</v>
      </c>
      <c r="N17" s="44">
        <v>0</v>
      </c>
      <c r="O17" s="44">
        <v>2</v>
      </c>
      <c r="P17" s="62">
        <f t="shared" si="2"/>
        <v>6</v>
      </c>
      <c r="Q17" s="44">
        <v>0</v>
      </c>
      <c r="R17" s="44">
        <v>6</v>
      </c>
      <c r="S17" s="44">
        <v>0</v>
      </c>
      <c r="T17" s="44">
        <v>2</v>
      </c>
      <c r="U17" s="44">
        <v>0</v>
      </c>
      <c r="V17" s="44">
        <v>0</v>
      </c>
      <c r="W17" s="44">
        <v>0</v>
      </c>
      <c r="X17" s="62">
        <f t="shared" si="3"/>
        <v>28</v>
      </c>
      <c r="Y17" s="62">
        <f t="shared" si="4"/>
        <v>2</v>
      </c>
      <c r="Z17" s="44">
        <v>23</v>
      </c>
      <c r="AA17" s="44"/>
      <c r="AB17" s="44"/>
      <c r="AC17" s="36" t="s">
        <v>133</v>
      </c>
    </row>
    <row r="18" spans="1:29" s="33" customFormat="1">
      <c r="A18" s="34" t="s">
        <v>131</v>
      </c>
      <c r="B18" s="35" t="s">
        <v>132</v>
      </c>
      <c r="C18" s="44">
        <v>0</v>
      </c>
      <c r="D18" s="44">
        <v>0</v>
      </c>
      <c r="E18" s="44">
        <v>1</v>
      </c>
      <c r="F18" s="44">
        <v>8</v>
      </c>
      <c r="G18" s="44">
        <v>6</v>
      </c>
      <c r="H18" s="44">
        <v>4</v>
      </c>
      <c r="I18" s="62">
        <f t="shared" si="1"/>
        <v>29</v>
      </c>
      <c r="J18" s="44">
        <v>14</v>
      </c>
      <c r="K18" s="44">
        <v>15</v>
      </c>
      <c r="L18" s="44">
        <v>0</v>
      </c>
      <c r="M18" s="44">
        <v>0</v>
      </c>
      <c r="N18" s="44">
        <v>9</v>
      </c>
      <c r="O18" s="44">
        <v>2</v>
      </c>
      <c r="P18" s="62">
        <f t="shared" si="2"/>
        <v>7</v>
      </c>
      <c r="Q18" s="44">
        <v>0</v>
      </c>
      <c r="R18" s="44">
        <v>0</v>
      </c>
      <c r="S18" s="44">
        <v>7</v>
      </c>
      <c r="T18" s="44">
        <v>5</v>
      </c>
      <c r="U18" s="44">
        <v>0</v>
      </c>
      <c r="V18" s="44">
        <v>0</v>
      </c>
      <c r="W18" s="44">
        <v>0</v>
      </c>
      <c r="X18" s="62">
        <f t="shared" si="3"/>
        <v>49</v>
      </c>
      <c r="Y18" s="62">
        <f t="shared" si="4"/>
        <v>20</v>
      </c>
      <c r="Z18" s="44">
        <v>43</v>
      </c>
      <c r="AA18" s="44"/>
      <c r="AB18" s="44"/>
      <c r="AC18" s="36" t="s">
        <v>133</v>
      </c>
    </row>
    <row r="19" spans="1:29" s="33" customFormat="1" ht="13.8" customHeight="1">
      <c r="A19" s="34" t="s">
        <v>129</v>
      </c>
      <c r="B19" s="58" t="s">
        <v>130</v>
      </c>
      <c r="C19" s="44">
        <v>0</v>
      </c>
      <c r="D19" s="44">
        <v>0</v>
      </c>
      <c r="E19" s="62">
        <v>4</v>
      </c>
      <c r="F19" s="44">
        <v>27</v>
      </c>
      <c r="G19" s="44">
        <v>9</v>
      </c>
      <c r="H19" s="62">
        <v>2</v>
      </c>
      <c r="I19" s="62">
        <f t="shared" si="1"/>
        <v>14</v>
      </c>
      <c r="J19" s="44">
        <v>0</v>
      </c>
      <c r="K19" s="44">
        <v>9</v>
      </c>
      <c r="L19" s="44">
        <v>5</v>
      </c>
      <c r="M19" s="44">
        <v>0</v>
      </c>
      <c r="N19" s="44">
        <v>3</v>
      </c>
      <c r="O19" s="62">
        <v>1</v>
      </c>
      <c r="P19" s="62">
        <f t="shared" si="2"/>
        <v>4</v>
      </c>
      <c r="Q19" s="44">
        <v>0</v>
      </c>
      <c r="R19" s="44">
        <v>4</v>
      </c>
      <c r="S19" s="44">
        <v>0</v>
      </c>
      <c r="T19" s="44">
        <v>3</v>
      </c>
      <c r="U19" s="62">
        <v>0</v>
      </c>
      <c r="V19" s="44">
        <v>0</v>
      </c>
      <c r="W19" s="44">
        <v>0</v>
      </c>
      <c r="X19" s="62">
        <f t="shared" si="3"/>
        <v>48</v>
      </c>
      <c r="Y19" s="62">
        <f t="shared" si="4"/>
        <v>15</v>
      </c>
      <c r="Z19" s="44">
        <v>34</v>
      </c>
      <c r="AA19" s="44">
        <v>0</v>
      </c>
      <c r="AB19" s="44">
        <v>0</v>
      </c>
      <c r="AC19" s="36" t="s">
        <v>155</v>
      </c>
    </row>
    <row r="20" spans="1:29" s="33" customFormat="1">
      <c r="A20" s="34" t="s">
        <v>139</v>
      </c>
      <c r="B20" s="58" t="s">
        <v>140</v>
      </c>
      <c r="C20" s="44">
        <v>0</v>
      </c>
      <c r="D20" s="44">
        <v>0</v>
      </c>
      <c r="E20" s="62">
        <v>3</v>
      </c>
      <c r="F20" s="44">
        <v>24</v>
      </c>
      <c r="G20" s="44">
        <v>6</v>
      </c>
      <c r="H20" s="62">
        <v>6</v>
      </c>
      <c r="I20" s="62">
        <f t="shared" si="1"/>
        <v>42</v>
      </c>
      <c r="J20" s="44">
        <v>31</v>
      </c>
      <c r="K20" s="44">
        <v>0</v>
      </c>
      <c r="L20" s="44">
        <v>6</v>
      </c>
      <c r="M20" s="44">
        <v>5</v>
      </c>
      <c r="N20" s="44">
        <v>14</v>
      </c>
      <c r="O20" s="62">
        <v>1</v>
      </c>
      <c r="P20" s="62">
        <f t="shared" si="2"/>
        <v>5</v>
      </c>
      <c r="Q20" s="44">
        <v>5</v>
      </c>
      <c r="R20" s="44">
        <v>0</v>
      </c>
      <c r="S20" s="44">
        <v>0</v>
      </c>
      <c r="T20" s="44">
        <v>3</v>
      </c>
      <c r="U20" s="62">
        <v>0</v>
      </c>
      <c r="V20" s="44">
        <v>0</v>
      </c>
      <c r="W20" s="44">
        <v>0</v>
      </c>
      <c r="X20" s="62">
        <f t="shared" si="3"/>
        <v>74</v>
      </c>
      <c r="Y20" s="62">
        <f t="shared" si="4"/>
        <v>23</v>
      </c>
      <c r="Z20" s="44">
        <v>67</v>
      </c>
      <c r="AA20" s="44">
        <v>0</v>
      </c>
      <c r="AB20" s="44">
        <v>0</v>
      </c>
      <c r="AC20" s="36" t="s">
        <v>155</v>
      </c>
    </row>
    <row r="21" spans="1:29" s="33" customFormat="1">
      <c r="A21" s="34" t="s">
        <v>141</v>
      </c>
      <c r="B21" s="58" t="s">
        <v>142</v>
      </c>
      <c r="C21" s="44">
        <v>0</v>
      </c>
      <c r="D21" s="44">
        <v>0</v>
      </c>
      <c r="E21" s="62">
        <v>1</v>
      </c>
      <c r="F21" s="44">
        <v>12</v>
      </c>
      <c r="G21" s="44">
        <v>4</v>
      </c>
      <c r="H21" s="62">
        <v>2</v>
      </c>
      <c r="I21" s="62">
        <f>J21+K21+L21+M21</f>
        <v>32</v>
      </c>
      <c r="J21" s="44">
        <v>17</v>
      </c>
      <c r="K21" s="44">
        <v>15</v>
      </c>
      <c r="L21" s="44">
        <v>0</v>
      </c>
      <c r="M21" s="44">
        <v>0</v>
      </c>
      <c r="N21" s="44">
        <v>0</v>
      </c>
      <c r="O21" s="62">
        <v>1</v>
      </c>
      <c r="P21" s="62">
        <f t="shared" si="2"/>
        <v>11</v>
      </c>
      <c r="Q21" s="44">
        <v>0</v>
      </c>
      <c r="R21" s="44">
        <v>11</v>
      </c>
      <c r="S21" s="44">
        <v>0</v>
      </c>
      <c r="T21" s="44">
        <v>11</v>
      </c>
      <c r="U21" s="62">
        <v>0</v>
      </c>
      <c r="V21" s="44">
        <v>0</v>
      </c>
      <c r="W21" s="44">
        <v>0</v>
      </c>
      <c r="X21" s="62">
        <f t="shared" si="3"/>
        <v>66</v>
      </c>
      <c r="Y21" s="62">
        <f t="shared" si="4"/>
        <v>15</v>
      </c>
      <c r="Z21" s="44">
        <v>51</v>
      </c>
      <c r="AA21" s="44">
        <v>0</v>
      </c>
      <c r="AB21" s="44">
        <v>0</v>
      </c>
      <c r="AC21" s="36" t="s">
        <v>155</v>
      </c>
    </row>
    <row r="22" spans="1:29" s="33" customFormat="1">
      <c r="A22" s="34" t="s">
        <v>143</v>
      </c>
      <c r="B22" s="58" t="s">
        <v>144</v>
      </c>
      <c r="C22" s="44">
        <v>0</v>
      </c>
      <c r="D22" s="44">
        <v>0</v>
      </c>
      <c r="E22" s="62">
        <v>2</v>
      </c>
      <c r="F22" s="44">
        <v>29</v>
      </c>
      <c r="G22" s="44">
        <v>8</v>
      </c>
      <c r="H22" s="62">
        <v>1</v>
      </c>
      <c r="I22" s="62">
        <f t="shared" si="1"/>
        <v>13</v>
      </c>
      <c r="J22" s="44">
        <v>13</v>
      </c>
      <c r="K22" s="44">
        <v>0</v>
      </c>
      <c r="L22" s="44">
        <v>0</v>
      </c>
      <c r="M22" s="44">
        <v>0</v>
      </c>
      <c r="N22" s="44">
        <v>0</v>
      </c>
      <c r="O22" s="62">
        <v>1</v>
      </c>
      <c r="P22" s="62">
        <f t="shared" si="2"/>
        <v>8</v>
      </c>
      <c r="Q22" s="44">
        <v>8</v>
      </c>
      <c r="R22" s="44">
        <v>0</v>
      </c>
      <c r="S22" s="44">
        <v>0</v>
      </c>
      <c r="T22" s="44">
        <v>0</v>
      </c>
      <c r="U22" s="62">
        <v>0</v>
      </c>
      <c r="V22" s="44">
        <v>0</v>
      </c>
      <c r="W22" s="44">
        <v>0</v>
      </c>
      <c r="X22" s="62">
        <f t="shared" si="3"/>
        <v>50</v>
      </c>
      <c r="Y22" s="62">
        <f t="shared" si="4"/>
        <v>8</v>
      </c>
      <c r="Z22" s="44">
        <v>44</v>
      </c>
      <c r="AA22" s="44">
        <v>0</v>
      </c>
      <c r="AB22" s="44">
        <v>0</v>
      </c>
      <c r="AC22" s="36" t="s">
        <v>155</v>
      </c>
    </row>
    <row r="23" spans="1:29" s="33" customFormat="1" ht="12.75" customHeight="1">
      <c r="A23" s="30" t="s">
        <v>145</v>
      </c>
      <c r="B23" s="58" t="s">
        <v>146</v>
      </c>
      <c r="C23" s="44">
        <v>0</v>
      </c>
      <c r="D23" s="44">
        <v>0</v>
      </c>
      <c r="E23" s="62">
        <v>8</v>
      </c>
      <c r="F23" s="44">
        <v>79</v>
      </c>
      <c r="G23" s="44">
        <v>42</v>
      </c>
      <c r="H23" s="62">
        <v>7</v>
      </c>
      <c r="I23" s="62">
        <f t="shared" si="1"/>
        <v>61</v>
      </c>
      <c r="J23" s="44">
        <v>28</v>
      </c>
      <c r="K23" s="44">
        <v>17</v>
      </c>
      <c r="L23" s="44">
        <v>8</v>
      </c>
      <c r="M23" s="44">
        <v>8</v>
      </c>
      <c r="N23" s="44">
        <v>43</v>
      </c>
      <c r="O23" s="62">
        <v>1</v>
      </c>
      <c r="P23" s="62">
        <f t="shared" si="2"/>
        <v>5</v>
      </c>
      <c r="Q23" s="44">
        <v>0</v>
      </c>
      <c r="R23" s="44">
        <v>5</v>
      </c>
      <c r="S23" s="44">
        <v>0</v>
      </c>
      <c r="T23" s="44">
        <v>3</v>
      </c>
      <c r="U23" s="62">
        <v>0</v>
      </c>
      <c r="V23" s="44">
        <v>0</v>
      </c>
      <c r="W23" s="44">
        <v>0</v>
      </c>
      <c r="X23" s="62">
        <f t="shared" si="3"/>
        <v>148</v>
      </c>
      <c r="Y23" s="62">
        <f t="shared" si="4"/>
        <v>88</v>
      </c>
      <c r="Z23" s="44">
        <v>137</v>
      </c>
      <c r="AA23" s="44">
        <v>0</v>
      </c>
      <c r="AB23" s="31">
        <v>0</v>
      </c>
      <c r="AC23" s="36" t="s">
        <v>155</v>
      </c>
    </row>
    <row r="24" spans="1:29" s="33" customFormat="1">
      <c r="A24" s="30" t="s">
        <v>147</v>
      </c>
      <c r="B24" s="58" t="s">
        <v>148</v>
      </c>
      <c r="C24" s="44">
        <v>0</v>
      </c>
      <c r="D24" s="44">
        <v>0</v>
      </c>
      <c r="E24" s="62">
        <v>5</v>
      </c>
      <c r="F24" s="44">
        <v>60</v>
      </c>
      <c r="G24" s="44">
        <v>24</v>
      </c>
      <c r="H24" s="62">
        <v>6</v>
      </c>
      <c r="I24" s="62">
        <f t="shared" si="1"/>
        <v>60</v>
      </c>
      <c r="J24" s="44">
        <v>22</v>
      </c>
      <c r="K24" s="44">
        <v>28</v>
      </c>
      <c r="L24" s="44">
        <v>10</v>
      </c>
      <c r="M24" s="44">
        <v>0</v>
      </c>
      <c r="N24" s="44">
        <v>21</v>
      </c>
      <c r="O24" s="62">
        <v>1</v>
      </c>
      <c r="P24" s="62">
        <f t="shared" si="2"/>
        <v>6</v>
      </c>
      <c r="Q24" s="44">
        <v>6</v>
      </c>
      <c r="R24" s="44">
        <v>0</v>
      </c>
      <c r="S24" s="44">
        <v>0</v>
      </c>
      <c r="T24" s="44">
        <v>2</v>
      </c>
      <c r="U24" s="62">
        <v>0</v>
      </c>
      <c r="V24" s="44">
        <v>0</v>
      </c>
      <c r="W24" s="44">
        <v>0</v>
      </c>
      <c r="X24" s="62">
        <f t="shared" si="3"/>
        <v>128</v>
      </c>
      <c r="Y24" s="62">
        <f t="shared" si="4"/>
        <v>47</v>
      </c>
      <c r="Z24" s="44">
        <v>124</v>
      </c>
      <c r="AA24" s="31">
        <v>0</v>
      </c>
      <c r="AB24" s="31">
        <v>0</v>
      </c>
      <c r="AC24" s="36" t="s">
        <v>155</v>
      </c>
    </row>
    <row r="25" spans="1:29" s="33" customFormat="1">
      <c r="A25" s="30" t="s">
        <v>149</v>
      </c>
      <c r="B25" s="58" t="s">
        <v>150</v>
      </c>
      <c r="C25" s="44">
        <v>0</v>
      </c>
      <c r="D25" s="44">
        <v>0</v>
      </c>
      <c r="E25" s="62">
        <v>3</v>
      </c>
      <c r="F25" s="44">
        <v>21</v>
      </c>
      <c r="G25" s="44">
        <v>9</v>
      </c>
      <c r="H25" s="62">
        <v>3</v>
      </c>
      <c r="I25" s="62">
        <f t="shared" si="1"/>
        <v>18</v>
      </c>
      <c r="J25" s="44">
        <v>0</v>
      </c>
      <c r="K25" s="44">
        <v>14</v>
      </c>
      <c r="L25" s="44">
        <v>4</v>
      </c>
      <c r="M25" s="44">
        <v>0</v>
      </c>
      <c r="N25" s="44">
        <v>7</v>
      </c>
      <c r="O25" s="62">
        <v>1</v>
      </c>
      <c r="P25" s="62">
        <f t="shared" si="2"/>
        <v>3</v>
      </c>
      <c r="Q25" s="44">
        <v>3</v>
      </c>
      <c r="R25" s="44">
        <v>0</v>
      </c>
      <c r="S25" s="44">
        <v>0</v>
      </c>
      <c r="T25" s="44">
        <v>2</v>
      </c>
      <c r="U25" s="62">
        <v>0</v>
      </c>
      <c r="V25" s="44">
        <v>0</v>
      </c>
      <c r="W25" s="44">
        <v>0</v>
      </c>
      <c r="X25" s="62">
        <f t="shared" si="3"/>
        <v>44</v>
      </c>
      <c r="Y25" s="62">
        <f t="shared" si="4"/>
        <v>18</v>
      </c>
      <c r="Z25" s="44">
        <v>42</v>
      </c>
      <c r="AA25" s="31">
        <v>0</v>
      </c>
      <c r="AB25" s="31">
        <v>0</v>
      </c>
      <c r="AC25" s="36" t="s">
        <v>155</v>
      </c>
    </row>
    <row r="26" spans="1:29" s="33" customFormat="1" ht="12" customHeight="1">
      <c r="A26" s="30" t="s">
        <v>151</v>
      </c>
      <c r="B26" s="58" t="s">
        <v>152</v>
      </c>
      <c r="C26" s="44">
        <v>0</v>
      </c>
      <c r="D26" s="44">
        <v>0</v>
      </c>
      <c r="E26" s="62">
        <v>6</v>
      </c>
      <c r="F26" s="44">
        <v>92</v>
      </c>
      <c r="G26" s="44">
        <v>9</v>
      </c>
      <c r="H26" s="62">
        <v>4</v>
      </c>
      <c r="I26" s="62">
        <f t="shared" si="1"/>
        <v>44</v>
      </c>
      <c r="J26" s="44">
        <v>13</v>
      </c>
      <c r="K26" s="44">
        <v>20</v>
      </c>
      <c r="L26" s="44">
        <v>11</v>
      </c>
      <c r="M26" s="44">
        <v>0</v>
      </c>
      <c r="N26" s="44">
        <v>6</v>
      </c>
      <c r="O26" s="62">
        <v>4</v>
      </c>
      <c r="P26" s="62">
        <f t="shared" si="2"/>
        <v>18</v>
      </c>
      <c r="Q26" s="44">
        <v>0</v>
      </c>
      <c r="R26" s="44">
        <v>0</v>
      </c>
      <c r="S26" s="44">
        <v>18</v>
      </c>
      <c r="T26" s="44">
        <v>6</v>
      </c>
      <c r="U26" s="62">
        <v>1</v>
      </c>
      <c r="V26" s="44">
        <v>4</v>
      </c>
      <c r="W26" s="44">
        <v>0</v>
      </c>
      <c r="X26" s="62">
        <f t="shared" si="3"/>
        <v>160</v>
      </c>
      <c r="Y26" s="62">
        <f t="shared" si="4"/>
        <v>21</v>
      </c>
      <c r="Z26" s="44">
        <v>114</v>
      </c>
      <c r="AA26" s="31">
        <v>0</v>
      </c>
      <c r="AB26" s="31">
        <v>0</v>
      </c>
      <c r="AC26" s="36" t="s">
        <v>155</v>
      </c>
    </row>
    <row r="27" spans="1:29" s="33" customFormat="1" ht="12" customHeight="1">
      <c r="A27" s="30" t="s">
        <v>153</v>
      </c>
      <c r="B27" s="58" t="s">
        <v>154</v>
      </c>
      <c r="C27" s="44">
        <v>0</v>
      </c>
      <c r="D27" s="44">
        <v>0</v>
      </c>
      <c r="E27" s="62">
        <v>2</v>
      </c>
      <c r="F27" s="44">
        <v>23</v>
      </c>
      <c r="G27" s="44">
        <v>5</v>
      </c>
      <c r="H27" s="62">
        <v>3</v>
      </c>
      <c r="I27" s="62">
        <f t="shared" si="1"/>
        <v>30</v>
      </c>
      <c r="J27" s="44">
        <v>17</v>
      </c>
      <c r="K27" s="44">
        <v>0</v>
      </c>
      <c r="L27" s="44">
        <v>0</v>
      </c>
      <c r="M27" s="44">
        <v>13</v>
      </c>
      <c r="N27" s="44">
        <v>4</v>
      </c>
      <c r="O27" s="62">
        <v>2</v>
      </c>
      <c r="P27" s="62">
        <f t="shared" si="2"/>
        <v>10</v>
      </c>
      <c r="Q27" s="44">
        <v>0</v>
      </c>
      <c r="R27" s="44">
        <v>4</v>
      </c>
      <c r="S27" s="44">
        <v>6</v>
      </c>
      <c r="T27" s="44">
        <v>2</v>
      </c>
      <c r="U27" s="62">
        <v>1</v>
      </c>
      <c r="V27" s="44">
        <v>3</v>
      </c>
      <c r="W27" s="44">
        <v>1</v>
      </c>
      <c r="X27" s="62">
        <f t="shared" si="3"/>
        <v>65</v>
      </c>
      <c r="Y27" s="62">
        <f t="shared" si="4"/>
        <v>12</v>
      </c>
      <c r="Z27" s="44">
        <v>45</v>
      </c>
      <c r="AA27" s="31">
        <v>0</v>
      </c>
      <c r="AB27" s="31">
        <v>0</v>
      </c>
      <c r="AC27" s="36" t="s">
        <v>155</v>
      </c>
    </row>
    <row r="28" spans="1:29" s="33" customFormat="1" ht="12">
      <c r="A28" s="61" t="s">
        <v>35</v>
      </c>
      <c r="B28" s="58" t="s">
        <v>36</v>
      </c>
      <c r="C28" s="44">
        <v>0</v>
      </c>
      <c r="D28" s="44">
        <v>0</v>
      </c>
      <c r="E28" s="44">
        <v>1</v>
      </c>
      <c r="F28" s="44">
        <v>15</v>
      </c>
      <c r="G28" s="44">
        <v>15</v>
      </c>
      <c r="H28" s="44">
        <v>3</v>
      </c>
      <c r="I28" s="62">
        <f t="shared" si="1"/>
        <v>38</v>
      </c>
      <c r="J28" s="44">
        <v>12</v>
      </c>
      <c r="K28" s="44">
        <v>12</v>
      </c>
      <c r="L28" s="44">
        <v>14</v>
      </c>
      <c r="M28" s="44">
        <v>0</v>
      </c>
      <c r="N28" s="44">
        <v>38</v>
      </c>
      <c r="O28" s="44">
        <v>5</v>
      </c>
      <c r="P28" s="62">
        <f t="shared" si="2"/>
        <v>25</v>
      </c>
      <c r="Q28" s="44">
        <v>20</v>
      </c>
      <c r="R28" s="44">
        <v>5</v>
      </c>
      <c r="S28" s="44">
        <v>0</v>
      </c>
      <c r="T28" s="44">
        <v>25</v>
      </c>
      <c r="U28" s="44">
        <v>0</v>
      </c>
      <c r="V28" s="44">
        <v>0</v>
      </c>
      <c r="W28" s="44">
        <v>0</v>
      </c>
      <c r="X28" s="62">
        <f t="shared" si="3"/>
        <v>103</v>
      </c>
      <c r="Y28" s="62">
        <f t="shared" si="4"/>
        <v>78</v>
      </c>
      <c r="Z28" s="44">
        <v>75</v>
      </c>
      <c r="AA28" s="44">
        <v>0</v>
      </c>
      <c r="AB28" s="44">
        <v>0</v>
      </c>
      <c r="AC28" s="36" t="s">
        <v>171</v>
      </c>
    </row>
    <row r="29" spans="1:29" s="33" customFormat="1" ht="12">
      <c r="A29" s="61" t="s">
        <v>145</v>
      </c>
      <c r="B29" s="58" t="s">
        <v>146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62">
        <f t="shared" si="1"/>
        <v>0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1</v>
      </c>
      <c r="P29" s="62">
        <f t="shared" si="2"/>
        <v>7</v>
      </c>
      <c r="Q29" s="44">
        <v>7</v>
      </c>
      <c r="R29" s="44">
        <v>0</v>
      </c>
      <c r="S29" s="44">
        <v>0</v>
      </c>
      <c r="T29" s="44">
        <v>2</v>
      </c>
      <c r="U29" s="44">
        <v>0</v>
      </c>
      <c r="V29" s="44">
        <v>0</v>
      </c>
      <c r="W29" s="44">
        <v>0</v>
      </c>
      <c r="X29" s="62">
        <f t="shared" si="3"/>
        <v>9</v>
      </c>
      <c r="Y29" s="62">
        <f t="shared" si="4"/>
        <v>2</v>
      </c>
      <c r="Z29" s="44">
        <v>2</v>
      </c>
      <c r="AA29" s="44">
        <v>0</v>
      </c>
      <c r="AB29" s="44">
        <v>0</v>
      </c>
      <c r="AC29" s="36" t="s">
        <v>171</v>
      </c>
    </row>
    <row r="30" spans="1:29" s="33" customFormat="1" ht="12">
      <c r="A30" s="61" t="s">
        <v>147</v>
      </c>
      <c r="B30" s="58" t="s">
        <v>148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1</v>
      </c>
      <c r="I30" s="62">
        <f t="shared" si="1"/>
        <v>16</v>
      </c>
      <c r="J30" s="44">
        <v>0</v>
      </c>
      <c r="K30" s="44">
        <v>0</v>
      </c>
      <c r="L30" s="44">
        <v>0</v>
      </c>
      <c r="M30" s="44">
        <v>16</v>
      </c>
      <c r="N30" s="44">
        <v>4</v>
      </c>
      <c r="O30" s="44">
        <v>0</v>
      </c>
      <c r="P30" s="62">
        <f t="shared" si="2"/>
        <v>0</v>
      </c>
      <c r="Q30" s="44">
        <v>0</v>
      </c>
      <c r="R30" s="44">
        <v>0</v>
      </c>
      <c r="S30" s="44">
        <v>0</v>
      </c>
      <c r="T30" s="44">
        <v>0</v>
      </c>
      <c r="U30" s="44">
        <v>1</v>
      </c>
      <c r="V30" s="44">
        <v>3</v>
      </c>
      <c r="W30" s="44">
        <v>0</v>
      </c>
      <c r="X30" s="62">
        <f t="shared" si="3"/>
        <v>16</v>
      </c>
      <c r="Y30" s="62">
        <f t="shared" si="4"/>
        <v>4</v>
      </c>
      <c r="Z30" s="44">
        <v>16</v>
      </c>
      <c r="AA30" s="44">
        <v>0</v>
      </c>
      <c r="AB30" s="44">
        <v>0</v>
      </c>
      <c r="AC30" s="36" t="s">
        <v>171</v>
      </c>
    </row>
    <row r="31" spans="1:29" s="33" customFormat="1" ht="12">
      <c r="A31" s="63" t="s">
        <v>37</v>
      </c>
      <c r="B31" s="58" t="s">
        <v>38</v>
      </c>
      <c r="C31" s="44">
        <v>0</v>
      </c>
      <c r="D31" s="44">
        <v>0</v>
      </c>
      <c r="E31" s="44">
        <v>3</v>
      </c>
      <c r="F31" s="44">
        <v>22</v>
      </c>
      <c r="G31" s="44">
        <v>14</v>
      </c>
      <c r="H31" s="44">
        <v>5</v>
      </c>
      <c r="I31" s="62">
        <f>J31+K31+L31+M31</f>
        <v>33</v>
      </c>
      <c r="J31" s="44">
        <v>12</v>
      </c>
      <c r="K31" s="44">
        <v>6</v>
      </c>
      <c r="L31" s="44">
        <v>0</v>
      </c>
      <c r="M31" s="44">
        <v>15</v>
      </c>
      <c r="N31" s="44">
        <v>23</v>
      </c>
      <c r="O31" s="44">
        <v>2</v>
      </c>
      <c r="P31" s="62">
        <f t="shared" si="2"/>
        <v>8</v>
      </c>
      <c r="Q31" s="44">
        <v>5</v>
      </c>
      <c r="R31" s="44">
        <v>0</v>
      </c>
      <c r="S31" s="44">
        <v>3</v>
      </c>
      <c r="T31" s="44">
        <v>6</v>
      </c>
      <c r="U31" s="44">
        <v>0</v>
      </c>
      <c r="V31" s="44">
        <v>0</v>
      </c>
      <c r="W31" s="44">
        <v>0</v>
      </c>
      <c r="X31" s="62">
        <f t="shared" si="3"/>
        <v>69</v>
      </c>
      <c r="Y31" s="62">
        <f t="shared" si="4"/>
        <v>43</v>
      </c>
      <c r="Z31" s="44">
        <v>57</v>
      </c>
      <c r="AA31" s="44">
        <v>0</v>
      </c>
      <c r="AB31" s="44">
        <v>0</v>
      </c>
      <c r="AC31" s="36" t="s">
        <v>171</v>
      </c>
    </row>
    <row r="32" spans="1:29" s="33" customFormat="1" ht="12">
      <c r="A32" s="64" t="s">
        <v>39</v>
      </c>
      <c r="B32" s="58" t="s">
        <v>40</v>
      </c>
      <c r="C32" s="44">
        <v>0</v>
      </c>
      <c r="D32" s="44">
        <v>0</v>
      </c>
      <c r="E32" s="44">
        <v>1</v>
      </c>
      <c r="F32" s="44">
        <v>10</v>
      </c>
      <c r="G32" s="44">
        <v>2</v>
      </c>
      <c r="H32" s="44">
        <v>3</v>
      </c>
      <c r="I32" s="62">
        <f t="shared" si="1"/>
        <v>30</v>
      </c>
      <c r="J32" s="44">
        <v>30</v>
      </c>
      <c r="K32" s="44">
        <v>0</v>
      </c>
      <c r="L32" s="44">
        <v>0</v>
      </c>
      <c r="M32" s="44">
        <v>0</v>
      </c>
      <c r="N32" s="44">
        <v>10</v>
      </c>
      <c r="O32" s="44">
        <v>1</v>
      </c>
      <c r="P32" s="62">
        <f t="shared" si="2"/>
        <v>5</v>
      </c>
      <c r="Q32" s="44">
        <v>5</v>
      </c>
      <c r="R32" s="44">
        <v>0</v>
      </c>
      <c r="S32" s="44">
        <v>0</v>
      </c>
      <c r="T32" s="44">
        <v>3</v>
      </c>
      <c r="U32" s="44">
        <v>0</v>
      </c>
      <c r="V32" s="44">
        <v>0</v>
      </c>
      <c r="W32" s="44">
        <v>0</v>
      </c>
      <c r="X32" s="62">
        <f t="shared" si="3"/>
        <v>48</v>
      </c>
      <c r="Y32" s="62">
        <f t="shared" si="4"/>
        <v>15</v>
      </c>
      <c r="Z32" s="44">
        <v>39</v>
      </c>
      <c r="AA32" s="44">
        <v>0</v>
      </c>
      <c r="AB32" s="44">
        <v>0</v>
      </c>
      <c r="AC32" s="36" t="s">
        <v>171</v>
      </c>
    </row>
    <row r="33" spans="1:31" s="33" customFormat="1" ht="12">
      <c r="A33" s="64" t="s">
        <v>167</v>
      </c>
      <c r="B33" s="58" t="s">
        <v>168</v>
      </c>
      <c r="C33" s="44">
        <v>0</v>
      </c>
      <c r="D33" s="44">
        <v>0</v>
      </c>
      <c r="E33" s="44">
        <v>1</v>
      </c>
      <c r="F33" s="44">
        <v>14</v>
      </c>
      <c r="G33" s="44">
        <v>11</v>
      </c>
      <c r="H33" s="44">
        <v>3</v>
      </c>
      <c r="I33" s="62">
        <f t="shared" si="1"/>
        <v>30</v>
      </c>
      <c r="J33" s="44">
        <v>12</v>
      </c>
      <c r="K33" s="44">
        <v>18</v>
      </c>
      <c r="L33" s="44">
        <v>0</v>
      </c>
      <c r="M33" s="44">
        <v>0</v>
      </c>
      <c r="N33" s="44">
        <v>19</v>
      </c>
      <c r="O33" s="44">
        <v>0</v>
      </c>
      <c r="P33" s="62">
        <f t="shared" si="2"/>
        <v>0</v>
      </c>
      <c r="Q33" s="44">
        <v>0</v>
      </c>
      <c r="R33" s="44">
        <v>0</v>
      </c>
      <c r="S33" s="44">
        <v>0</v>
      </c>
      <c r="T33" s="44">
        <v>0</v>
      </c>
      <c r="U33" s="44">
        <v>0</v>
      </c>
      <c r="V33" s="44">
        <v>0</v>
      </c>
      <c r="W33" s="44">
        <v>0</v>
      </c>
      <c r="X33" s="62">
        <f t="shared" si="3"/>
        <v>44</v>
      </c>
      <c r="Y33" s="62">
        <f t="shared" si="4"/>
        <v>30</v>
      </c>
      <c r="Z33" s="44">
        <v>43</v>
      </c>
      <c r="AA33" s="44">
        <v>0</v>
      </c>
      <c r="AB33" s="44">
        <v>0</v>
      </c>
      <c r="AC33" s="36" t="s">
        <v>171</v>
      </c>
    </row>
    <row r="34" spans="1:31" s="33" customFormat="1" ht="12.6" customHeight="1">
      <c r="A34" s="64" t="s">
        <v>169</v>
      </c>
      <c r="B34" s="58" t="s">
        <v>170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2</v>
      </c>
      <c r="I34" s="62">
        <f t="shared" si="1"/>
        <v>21</v>
      </c>
      <c r="J34" s="44">
        <v>0</v>
      </c>
      <c r="K34" s="44">
        <v>0</v>
      </c>
      <c r="L34" s="44">
        <v>13</v>
      </c>
      <c r="M34" s="44">
        <v>8</v>
      </c>
      <c r="N34" s="44">
        <v>21</v>
      </c>
      <c r="O34" s="44">
        <v>0</v>
      </c>
      <c r="P34" s="62">
        <f t="shared" si="2"/>
        <v>0</v>
      </c>
      <c r="Q34" s="44">
        <v>0</v>
      </c>
      <c r="R34" s="44">
        <v>0</v>
      </c>
      <c r="S34" s="44">
        <v>0</v>
      </c>
      <c r="T34" s="44">
        <v>0</v>
      </c>
      <c r="U34" s="44">
        <v>1</v>
      </c>
      <c r="V34" s="44">
        <v>7</v>
      </c>
      <c r="W34" s="44">
        <v>7</v>
      </c>
      <c r="X34" s="62">
        <f t="shared" si="3"/>
        <v>21</v>
      </c>
      <c r="Y34" s="62">
        <f t="shared" si="4"/>
        <v>28</v>
      </c>
      <c r="Z34" s="44">
        <v>26</v>
      </c>
      <c r="AA34" s="44">
        <v>0</v>
      </c>
      <c r="AB34" s="44">
        <v>0</v>
      </c>
      <c r="AC34" s="36" t="s">
        <v>171</v>
      </c>
    </row>
    <row r="35" spans="1:31" s="33" customFormat="1">
      <c r="A35" s="34" t="s">
        <v>178</v>
      </c>
      <c r="B35" s="72" t="s">
        <v>179</v>
      </c>
      <c r="C35" s="44">
        <v>0</v>
      </c>
      <c r="D35" s="44">
        <v>0</v>
      </c>
      <c r="E35" s="44">
        <v>2</v>
      </c>
      <c r="F35" s="44">
        <v>40</v>
      </c>
      <c r="G35" s="44">
        <v>4</v>
      </c>
      <c r="H35" s="44">
        <v>3</v>
      </c>
      <c r="I35" s="62">
        <f t="shared" si="1"/>
        <v>47</v>
      </c>
      <c r="J35" s="44">
        <v>37</v>
      </c>
      <c r="K35" s="44">
        <v>0</v>
      </c>
      <c r="L35" s="44">
        <v>10</v>
      </c>
      <c r="M35" s="44">
        <v>0</v>
      </c>
      <c r="N35" s="44">
        <v>6</v>
      </c>
      <c r="O35" s="44">
        <v>0</v>
      </c>
      <c r="P35" s="62">
        <f t="shared" si="2"/>
        <v>0</v>
      </c>
      <c r="Q35" s="44">
        <v>0</v>
      </c>
      <c r="R35" s="44">
        <v>0</v>
      </c>
      <c r="S35" s="44">
        <v>0</v>
      </c>
      <c r="T35" s="44">
        <v>0</v>
      </c>
      <c r="U35" s="44">
        <v>1</v>
      </c>
      <c r="V35" s="44">
        <v>8</v>
      </c>
      <c r="W35" s="44">
        <v>3</v>
      </c>
      <c r="X35" s="62">
        <f t="shared" si="3"/>
        <v>87</v>
      </c>
      <c r="Y35" s="62">
        <f t="shared" si="4"/>
        <v>13</v>
      </c>
      <c r="Z35" s="44">
        <v>50</v>
      </c>
      <c r="AA35" s="44">
        <v>0</v>
      </c>
      <c r="AB35" s="44">
        <v>0</v>
      </c>
      <c r="AC35" s="36" t="s">
        <v>193</v>
      </c>
      <c r="AD35" s="73"/>
      <c r="AE35" s="73"/>
    </row>
    <row r="36" spans="1:31" s="33" customFormat="1">
      <c r="A36" s="34" t="s">
        <v>180</v>
      </c>
      <c r="B36" s="72" t="s">
        <v>181</v>
      </c>
      <c r="C36" s="44">
        <v>0</v>
      </c>
      <c r="D36" s="44">
        <v>0</v>
      </c>
      <c r="E36" s="44">
        <v>2</v>
      </c>
      <c r="F36" s="44">
        <v>33</v>
      </c>
      <c r="G36" s="44">
        <v>16</v>
      </c>
      <c r="H36" s="44">
        <v>2</v>
      </c>
      <c r="I36" s="62">
        <f t="shared" si="1"/>
        <v>25</v>
      </c>
      <c r="J36" s="44">
        <v>0</v>
      </c>
      <c r="K36" s="44">
        <v>0</v>
      </c>
      <c r="L36" s="44">
        <v>25</v>
      </c>
      <c r="M36" s="44">
        <v>0</v>
      </c>
      <c r="N36" s="44">
        <v>0</v>
      </c>
      <c r="O36" s="44">
        <v>0</v>
      </c>
      <c r="P36" s="62">
        <f t="shared" si="2"/>
        <v>0</v>
      </c>
      <c r="Q36" s="44">
        <v>0</v>
      </c>
      <c r="R36" s="44">
        <v>0</v>
      </c>
      <c r="S36" s="44">
        <v>0</v>
      </c>
      <c r="T36" s="44">
        <v>0</v>
      </c>
      <c r="U36" s="44">
        <v>0</v>
      </c>
      <c r="V36" s="44">
        <v>0</v>
      </c>
      <c r="W36" s="44">
        <v>0</v>
      </c>
      <c r="X36" s="62">
        <f t="shared" si="3"/>
        <v>58</v>
      </c>
      <c r="Y36" s="62">
        <f t="shared" si="4"/>
        <v>16</v>
      </c>
      <c r="Z36" s="44">
        <v>58</v>
      </c>
      <c r="AA36" s="44">
        <v>0</v>
      </c>
      <c r="AB36" s="44">
        <v>1</v>
      </c>
      <c r="AC36" s="36" t="s">
        <v>193</v>
      </c>
    </row>
    <row r="37" spans="1:31" s="33" customFormat="1">
      <c r="A37" s="34" t="s">
        <v>182</v>
      </c>
      <c r="B37" s="72" t="s">
        <v>183</v>
      </c>
      <c r="C37" s="44">
        <v>0</v>
      </c>
      <c r="D37" s="44">
        <v>0</v>
      </c>
      <c r="E37" s="44">
        <v>6</v>
      </c>
      <c r="F37" s="44">
        <v>99</v>
      </c>
      <c r="G37" s="44">
        <v>16</v>
      </c>
      <c r="H37" s="44">
        <v>5</v>
      </c>
      <c r="I37" s="62">
        <f t="shared" si="1"/>
        <v>80</v>
      </c>
      <c r="J37" s="44">
        <v>13</v>
      </c>
      <c r="K37" s="44">
        <v>0</v>
      </c>
      <c r="L37" s="44">
        <v>31</v>
      </c>
      <c r="M37" s="44">
        <v>36</v>
      </c>
      <c r="N37" s="44">
        <v>27</v>
      </c>
      <c r="O37" s="44">
        <v>4</v>
      </c>
      <c r="P37" s="62">
        <f t="shared" si="2"/>
        <v>42</v>
      </c>
      <c r="Q37" s="44">
        <v>20</v>
      </c>
      <c r="R37" s="44">
        <v>22</v>
      </c>
      <c r="S37" s="44">
        <v>0</v>
      </c>
      <c r="T37" s="44">
        <v>9</v>
      </c>
      <c r="U37" s="44">
        <v>0</v>
      </c>
      <c r="V37" s="44">
        <v>0</v>
      </c>
      <c r="W37" s="44">
        <v>0</v>
      </c>
      <c r="X37" s="62">
        <f t="shared" si="3"/>
        <v>230</v>
      </c>
      <c r="Y37" s="62">
        <f t="shared" si="4"/>
        <v>52</v>
      </c>
      <c r="Z37" s="44">
        <v>221</v>
      </c>
      <c r="AA37" s="44">
        <v>0</v>
      </c>
      <c r="AB37" s="44">
        <v>1</v>
      </c>
      <c r="AC37" s="36" t="s">
        <v>193</v>
      </c>
    </row>
    <row r="38" spans="1:31" s="33" customFormat="1">
      <c r="A38" s="34" t="s">
        <v>125</v>
      </c>
      <c r="B38" s="72" t="s">
        <v>126</v>
      </c>
      <c r="C38" s="44">
        <v>0</v>
      </c>
      <c r="D38" s="44">
        <v>0</v>
      </c>
      <c r="E38" s="44">
        <v>3</v>
      </c>
      <c r="F38" s="44">
        <v>40</v>
      </c>
      <c r="G38" s="44">
        <v>2</v>
      </c>
      <c r="H38" s="44">
        <v>4</v>
      </c>
      <c r="I38" s="62">
        <f t="shared" si="1"/>
        <v>46</v>
      </c>
      <c r="J38" s="44">
        <v>10</v>
      </c>
      <c r="K38" s="44">
        <v>0</v>
      </c>
      <c r="L38" s="44">
        <v>24</v>
      </c>
      <c r="M38" s="44">
        <v>12</v>
      </c>
      <c r="N38" s="44">
        <v>4</v>
      </c>
      <c r="O38" s="44">
        <v>1</v>
      </c>
      <c r="P38" s="62">
        <f t="shared" si="2"/>
        <v>7</v>
      </c>
      <c r="Q38" s="44">
        <v>7</v>
      </c>
      <c r="R38" s="44">
        <v>0</v>
      </c>
      <c r="S38" s="44">
        <v>0</v>
      </c>
      <c r="T38" s="44">
        <v>3</v>
      </c>
      <c r="U38" s="44">
        <v>0</v>
      </c>
      <c r="V38" s="44">
        <v>0</v>
      </c>
      <c r="W38" s="44">
        <v>0</v>
      </c>
      <c r="X38" s="62">
        <f t="shared" si="3"/>
        <v>96</v>
      </c>
      <c r="Y38" s="62">
        <f t="shared" si="4"/>
        <v>9</v>
      </c>
      <c r="Z38" s="44">
        <v>64</v>
      </c>
      <c r="AA38" s="44">
        <v>0</v>
      </c>
      <c r="AB38" s="44">
        <v>0</v>
      </c>
      <c r="AC38" s="36" t="s">
        <v>193</v>
      </c>
    </row>
    <row r="39" spans="1:31" s="33" customFormat="1" ht="13.5" customHeight="1">
      <c r="A39" s="34" t="s">
        <v>184</v>
      </c>
      <c r="B39" s="72" t="s">
        <v>185</v>
      </c>
      <c r="C39" s="44">
        <v>0</v>
      </c>
      <c r="D39" s="44">
        <v>0</v>
      </c>
      <c r="E39" s="44">
        <v>4</v>
      </c>
      <c r="F39" s="44">
        <v>44</v>
      </c>
      <c r="G39" s="44">
        <v>8</v>
      </c>
      <c r="H39" s="44">
        <v>5</v>
      </c>
      <c r="I39" s="62">
        <f t="shared" si="1"/>
        <v>42</v>
      </c>
      <c r="J39" s="44">
        <v>0</v>
      </c>
      <c r="K39" s="44">
        <v>16</v>
      </c>
      <c r="L39" s="44">
        <v>8</v>
      </c>
      <c r="M39" s="44">
        <v>18</v>
      </c>
      <c r="N39" s="44">
        <v>8</v>
      </c>
      <c r="O39" s="44">
        <v>0</v>
      </c>
      <c r="P39" s="62">
        <f t="shared" si="2"/>
        <v>0</v>
      </c>
      <c r="Q39" s="44">
        <v>0</v>
      </c>
      <c r="R39" s="44">
        <v>0</v>
      </c>
      <c r="S39" s="44">
        <v>0</v>
      </c>
      <c r="T39" s="44">
        <v>0</v>
      </c>
      <c r="U39" s="44">
        <v>0</v>
      </c>
      <c r="V39" s="44">
        <v>0</v>
      </c>
      <c r="W39" s="44">
        <v>0</v>
      </c>
      <c r="X39" s="62">
        <f t="shared" si="3"/>
        <v>86</v>
      </c>
      <c r="Y39" s="62">
        <f t="shared" si="4"/>
        <v>16</v>
      </c>
      <c r="Z39" s="44">
        <v>53</v>
      </c>
      <c r="AA39" s="44">
        <v>0</v>
      </c>
      <c r="AB39" s="44">
        <v>0</v>
      </c>
      <c r="AC39" s="36" t="s">
        <v>193</v>
      </c>
    </row>
    <row r="40" spans="1:31" s="33" customFormat="1">
      <c r="A40" s="74" t="s">
        <v>186</v>
      </c>
      <c r="B40" s="75" t="s">
        <v>140</v>
      </c>
      <c r="C40" s="44">
        <v>0</v>
      </c>
      <c r="D40" s="44">
        <v>0</v>
      </c>
      <c r="E40" s="31">
        <v>3</v>
      </c>
      <c r="F40" s="31">
        <v>26</v>
      </c>
      <c r="G40" s="31">
        <v>3</v>
      </c>
      <c r="H40" s="31">
        <v>3</v>
      </c>
      <c r="I40" s="62">
        <f>J40+K40+L40+M40</f>
        <v>22</v>
      </c>
      <c r="J40" s="31">
        <v>0</v>
      </c>
      <c r="K40" s="31">
        <v>8</v>
      </c>
      <c r="L40" s="31">
        <v>7</v>
      </c>
      <c r="M40" s="31">
        <v>7</v>
      </c>
      <c r="N40" s="31">
        <v>4</v>
      </c>
      <c r="O40" s="31">
        <v>2</v>
      </c>
      <c r="P40" s="62">
        <f t="shared" si="2"/>
        <v>9</v>
      </c>
      <c r="Q40" s="31">
        <v>9</v>
      </c>
      <c r="R40" s="31">
        <v>0</v>
      </c>
      <c r="S40" s="31">
        <v>0</v>
      </c>
      <c r="T40" s="31">
        <v>6</v>
      </c>
      <c r="U40" s="31">
        <v>0</v>
      </c>
      <c r="V40" s="31">
        <v>0</v>
      </c>
      <c r="W40" s="31">
        <v>0</v>
      </c>
      <c r="X40" s="62">
        <f t="shared" si="3"/>
        <v>63</v>
      </c>
      <c r="Y40" s="62">
        <f t="shared" si="4"/>
        <v>13</v>
      </c>
      <c r="Z40" s="31">
        <v>55</v>
      </c>
      <c r="AA40" s="44">
        <v>0</v>
      </c>
      <c r="AB40" s="44">
        <v>0</v>
      </c>
      <c r="AC40" s="36" t="s">
        <v>193</v>
      </c>
    </row>
    <row r="41" spans="1:31" s="33" customFormat="1">
      <c r="A41" s="30" t="s">
        <v>143</v>
      </c>
      <c r="B41" s="75" t="s">
        <v>144</v>
      </c>
      <c r="C41" s="44">
        <v>0</v>
      </c>
      <c r="D41" s="44">
        <v>0</v>
      </c>
      <c r="E41" s="31">
        <v>1</v>
      </c>
      <c r="F41" s="31">
        <v>20</v>
      </c>
      <c r="G41" s="31">
        <v>20</v>
      </c>
      <c r="H41" s="31">
        <v>2</v>
      </c>
      <c r="I41" s="62">
        <f t="shared" si="1"/>
        <v>30</v>
      </c>
      <c r="J41" s="31">
        <v>0</v>
      </c>
      <c r="K41" s="31">
        <v>0</v>
      </c>
      <c r="L41" s="31">
        <v>30</v>
      </c>
      <c r="M41" s="31">
        <v>0</v>
      </c>
      <c r="N41" s="31">
        <v>30</v>
      </c>
      <c r="O41" s="31">
        <v>0</v>
      </c>
      <c r="P41" s="62">
        <f t="shared" si="2"/>
        <v>0</v>
      </c>
      <c r="Q41" s="31">
        <v>0</v>
      </c>
      <c r="R41" s="31">
        <v>0</v>
      </c>
      <c r="S41" s="31">
        <v>0</v>
      </c>
      <c r="T41" s="31">
        <v>0</v>
      </c>
      <c r="U41" s="31">
        <v>1</v>
      </c>
      <c r="V41" s="31">
        <v>12</v>
      </c>
      <c r="W41" s="31">
        <v>12</v>
      </c>
      <c r="X41" s="62">
        <f t="shared" si="3"/>
        <v>50</v>
      </c>
      <c r="Y41" s="62">
        <f t="shared" si="4"/>
        <v>62</v>
      </c>
      <c r="Z41" s="31">
        <v>51</v>
      </c>
      <c r="AA41" s="44">
        <v>0</v>
      </c>
      <c r="AB41" s="44">
        <v>0</v>
      </c>
      <c r="AC41" s="36" t="s">
        <v>193</v>
      </c>
    </row>
    <row r="42" spans="1:31" s="33" customFormat="1">
      <c r="A42" s="30" t="s">
        <v>187</v>
      </c>
      <c r="B42" s="76" t="s">
        <v>188</v>
      </c>
      <c r="C42" s="44">
        <v>0</v>
      </c>
      <c r="D42" s="44">
        <v>0</v>
      </c>
      <c r="E42" s="31">
        <v>3</v>
      </c>
      <c r="F42" s="31">
        <v>42</v>
      </c>
      <c r="G42" s="31">
        <v>12</v>
      </c>
      <c r="H42" s="31">
        <v>2</v>
      </c>
      <c r="I42" s="62">
        <f t="shared" si="1"/>
        <v>24</v>
      </c>
      <c r="J42" s="31">
        <v>0</v>
      </c>
      <c r="K42" s="31">
        <v>10</v>
      </c>
      <c r="L42" s="31">
        <v>0</v>
      </c>
      <c r="M42" s="31">
        <v>14</v>
      </c>
      <c r="N42" s="31">
        <v>14</v>
      </c>
      <c r="O42" s="31">
        <v>1</v>
      </c>
      <c r="P42" s="62">
        <f t="shared" si="2"/>
        <v>7</v>
      </c>
      <c r="Q42" s="31">
        <v>0</v>
      </c>
      <c r="R42" s="31">
        <v>7</v>
      </c>
      <c r="S42" s="31">
        <v>0</v>
      </c>
      <c r="T42" s="31">
        <v>1</v>
      </c>
      <c r="U42" s="31">
        <v>0</v>
      </c>
      <c r="V42" s="31">
        <v>0</v>
      </c>
      <c r="W42" s="31">
        <v>0</v>
      </c>
      <c r="X42" s="62">
        <f t="shared" si="3"/>
        <v>74</v>
      </c>
      <c r="Y42" s="62">
        <f t="shared" si="4"/>
        <v>27</v>
      </c>
      <c r="Z42" s="31">
        <v>19</v>
      </c>
      <c r="AA42" s="44">
        <v>0</v>
      </c>
      <c r="AB42" s="44">
        <v>0</v>
      </c>
      <c r="AC42" s="36" t="s">
        <v>193</v>
      </c>
    </row>
    <row r="43" spans="1:31" s="33" customFormat="1">
      <c r="A43" s="30" t="s">
        <v>189</v>
      </c>
      <c r="B43" s="75" t="s">
        <v>190</v>
      </c>
      <c r="C43" s="44">
        <v>0</v>
      </c>
      <c r="D43" s="44">
        <v>0</v>
      </c>
      <c r="E43" s="31">
        <v>3</v>
      </c>
      <c r="F43" s="31">
        <v>44</v>
      </c>
      <c r="G43" s="31">
        <v>7</v>
      </c>
      <c r="H43" s="31">
        <v>2</v>
      </c>
      <c r="I43" s="62">
        <f t="shared" si="1"/>
        <v>32</v>
      </c>
      <c r="J43" s="31">
        <v>16</v>
      </c>
      <c r="K43" s="31">
        <v>0</v>
      </c>
      <c r="L43" s="31">
        <v>16</v>
      </c>
      <c r="M43" s="31">
        <v>0</v>
      </c>
      <c r="N43" s="31">
        <v>0</v>
      </c>
      <c r="O43" s="31">
        <v>1</v>
      </c>
      <c r="P43" s="62">
        <f t="shared" si="2"/>
        <v>11</v>
      </c>
      <c r="Q43" s="31">
        <v>11</v>
      </c>
      <c r="R43" s="31">
        <v>0</v>
      </c>
      <c r="S43" s="31">
        <v>0</v>
      </c>
      <c r="T43" s="31">
        <v>0</v>
      </c>
      <c r="U43" s="31">
        <v>1</v>
      </c>
      <c r="V43" s="31">
        <v>9</v>
      </c>
      <c r="W43" s="31">
        <v>0</v>
      </c>
      <c r="X43" s="62">
        <f t="shared" si="3"/>
        <v>87</v>
      </c>
      <c r="Y43" s="62">
        <f t="shared" si="4"/>
        <v>7</v>
      </c>
      <c r="Z43" s="31">
        <v>78</v>
      </c>
      <c r="AA43" s="44">
        <v>0</v>
      </c>
      <c r="AB43" s="44">
        <v>0</v>
      </c>
      <c r="AC43" s="36" t="s">
        <v>193</v>
      </c>
    </row>
    <row r="44" spans="1:31" s="33" customFormat="1">
      <c r="A44" s="30" t="s">
        <v>191</v>
      </c>
      <c r="B44" s="75" t="s">
        <v>192</v>
      </c>
      <c r="C44" s="44">
        <v>0</v>
      </c>
      <c r="D44" s="44">
        <v>0</v>
      </c>
      <c r="E44" s="31">
        <v>6</v>
      </c>
      <c r="F44" s="31">
        <v>67</v>
      </c>
      <c r="G44" s="31">
        <v>18</v>
      </c>
      <c r="H44" s="31">
        <v>4</v>
      </c>
      <c r="I44" s="62">
        <f t="shared" si="1"/>
        <v>36</v>
      </c>
      <c r="J44" s="31">
        <v>0</v>
      </c>
      <c r="K44" s="31">
        <v>0</v>
      </c>
      <c r="L44" s="31">
        <v>10</v>
      </c>
      <c r="M44" s="31">
        <v>26</v>
      </c>
      <c r="N44" s="31">
        <v>11</v>
      </c>
      <c r="O44" s="31">
        <v>2</v>
      </c>
      <c r="P44" s="62">
        <f t="shared" si="2"/>
        <v>12</v>
      </c>
      <c r="Q44" s="31">
        <v>7</v>
      </c>
      <c r="R44" s="31">
        <v>0</v>
      </c>
      <c r="S44" s="31">
        <v>5</v>
      </c>
      <c r="T44" s="31">
        <v>5</v>
      </c>
      <c r="U44" s="31">
        <v>0</v>
      </c>
      <c r="V44" s="31">
        <v>0</v>
      </c>
      <c r="W44" s="31">
        <v>0</v>
      </c>
      <c r="X44" s="62">
        <f t="shared" si="3"/>
        <v>120</v>
      </c>
      <c r="Y44" s="62">
        <f t="shared" si="4"/>
        <v>34</v>
      </c>
      <c r="Z44" s="31">
        <v>100</v>
      </c>
      <c r="AA44" s="44">
        <v>0</v>
      </c>
      <c r="AB44" s="44">
        <v>0</v>
      </c>
      <c r="AC44" s="36" t="s">
        <v>193</v>
      </c>
    </row>
    <row r="45" spans="1:31" s="33" customFormat="1">
      <c r="A45" s="79" t="s">
        <v>206</v>
      </c>
      <c r="B45" s="58" t="s">
        <v>130</v>
      </c>
      <c r="C45" s="44">
        <v>0</v>
      </c>
      <c r="D45" s="44">
        <v>0</v>
      </c>
      <c r="E45" s="44"/>
      <c r="F45" s="44">
        <v>32</v>
      </c>
      <c r="G45" s="44"/>
      <c r="H45" s="44">
        <v>2</v>
      </c>
      <c r="I45" s="62">
        <f t="shared" si="1"/>
        <v>15</v>
      </c>
      <c r="J45" s="44">
        <v>8</v>
      </c>
      <c r="K45" s="44"/>
      <c r="L45" s="44">
        <v>7</v>
      </c>
      <c r="M45" s="44"/>
      <c r="N45" s="44">
        <v>6</v>
      </c>
      <c r="O45" s="44">
        <v>1</v>
      </c>
      <c r="P45" s="62">
        <f t="shared" si="2"/>
        <v>5</v>
      </c>
      <c r="Q45" s="44">
        <v>5</v>
      </c>
      <c r="R45" s="44"/>
      <c r="S45" s="44"/>
      <c r="T45" s="44">
        <v>3</v>
      </c>
      <c r="U45" s="44">
        <v>1</v>
      </c>
      <c r="V45" s="44">
        <v>2</v>
      </c>
      <c r="W45" s="44"/>
      <c r="X45" s="62">
        <f t="shared" si="3"/>
        <v>55</v>
      </c>
      <c r="Y45" s="62">
        <f t="shared" si="4"/>
        <v>9</v>
      </c>
      <c r="Z45" s="44">
        <v>48</v>
      </c>
      <c r="AA45" s="44"/>
      <c r="AB45" s="44"/>
      <c r="AC45" s="36" t="s">
        <v>208</v>
      </c>
    </row>
    <row r="46" spans="1:31" s="33" customFormat="1" ht="20.399999999999999">
      <c r="A46" s="79" t="s">
        <v>207</v>
      </c>
      <c r="B46" s="90" t="s">
        <v>218</v>
      </c>
      <c r="C46" s="44">
        <v>0</v>
      </c>
      <c r="D46" s="44">
        <v>0</v>
      </c>
      <c r="E46" s="44"/>
      <c r="F46" s="44">
        <v>67</v>
      </c>
      <c r="G46" s="44">
        <v>27</v>
      </c>
      <c r="H46" s="44">
        <v>4</v>
      </c>
      <c r="I46" s="62">
        <f t="shared" si="1"/>
        <v>20</v>
      </c>
      <c r="J46" s="44">
        <v>12</v>
      </c>
      <c r="K46" s="44">
        <v>8</v>
      </c>
      <c r="L46" s="44"/>
      <c r="M46" s="44"/>
      <c r="N46" s="44">
        <v>11</v>
      </c>
      <c r="O46" s="44">
        <v>5</v>
      </c>
      <c r="P46" s="62">
        <f t="shared" si="2"/>
        <v>30</v>
      </c>
      <c r="Q46" s="44">
        <v>10</v>
      </c>
      <c r="R46" s="44">
        <v>6</v>
      </c>
      <c r="S46" s="44">
        <v>14</v>
      </c>
      <c r="T46" s="44">
        <v>5</v>
      </c>
      <c r="U46" s="44">
        <v>2</v>
      </c>
      <c r="V46" s="44">
        <v>9</v>
      </c>
      <c r="W46" s="44">
        <v>3</v>
      </c>
      <c r="X46" s="62">
        <f t="shared" si="3"/>
        <v>122</v>
      </c>
      <c r="Y46" s="62">
        <f t="shared" si="4"/>
        <v>46</v>
      </c>
      <c r="Z46" s="44">
        <v>117</v>
      </c>
      <c r="AA46" s="44"/>
      <c r="AB46" s="44"/>
      <c r="AC46" s="36" t="s">
        <v>208</v>
      </c>
    </row>
    <row r="47" spans="1:31" s="33" customFormat="1">
      <c r="A47" s="79" t="s">
        <v>212</v>
      </c>
      <c r="B47" s="35" t="s">
        <v>126</v>
      </c>
      <c r="C47" s="44">
        <v>0</v>
      </c>
      <c r="D47" s="44">
        <v>0</v>
      </c>
      <c r="E47" s="44">
        <v>4</v>
      </c>
      <c r="F47" s="44">
        <v>46</v>
      </c>
      <c r="G47" s="44">
        <v>6</v>
      </c>
      <c r="H47" s="44">
        <v>9</v>
      </c>
      <c r="I47" s="62">
        <f t="shared" si="1"/>
        <v>81</v>
      </c>
      <c r="J47" s="44">
        <v>34</v>
      </c>
      <c r="K47" s="44">
        <v>47</v>
      </c>
      <c r="L47" s="44"/>
      <c r="M47" s="44"/>
      <c r="N47" s="44">
        <v>2</v>
      </c>
      <c r="O47" s="44">
        <v>6</v>
      </c>
      <c r="P47" s="62">
        <f t="shared" si="2"/>
        <v>41</v>
      </c>
      <c r="Q47" s="44">
        <v>7</v>
      </c>
      <c r="R47" s="44">
        <v>34</v>
      </c>
      <c r="S47" s="44"/>
      <c r="T47" s="44">
        <v>11</v>
      </c>
      <c r="U47" s="44">
        <v>1</v>
      </c>
      <c r="V47" s="44">
        <v>5</v>
      </c>
      <c r="W47" s="44">
        <v>1</v>
      </c>
      <c r="X47" s="62">
        <f t="shared" si="3"/>
        <v>179</v>
      </c>
      <c r="Y47" s="62">
        <f t="shared" si="4"/>
        <v>20</v>
      </c>
      <c r="Z47" s="44">
        <v>149</v>
      </c>
      <c r="AA47" s="44"/>
      <c r="AB47" s="44"/>
      <c r="AC47" s="36" t="s">
        <v>214</v>
      </c>
    </row>
    <row r="48" spans="1:31" s="33" customFormat="1">
      <c r="A48" s="79" t="s">
        <v>213</v>
      </c>
      <c r="B48" s="90" t="s">
        <v>220</v>
      </c>
      <c r="C48" s="44">
        <v>0</v>
      </c>
      <c r="D48" s="44">
        <v>0</v>
      </c>
      <c r="E48" s="44">
        <v>2</v>
      </c>
      <c r="F48" s="44">
        <v>32</v>
      </c>
      <c r="G48" s="44">
        <v>4</v>
      </c>
      <c r="H48" s="44">
        <v>7</v>
      </c>
      <c r="I48" s="62">
        <f t="shared" si="1"/>
        <v>54</v>
      </c>
      <c r="J48" s="44">
        <v>16</v>
      </c>
      <c r="K48" s="44">
        <v>8</v>
      </c>
      <c r="L48" s="44">
        <v>15</v>
      </c>
      <c r="M48" s="44">
        <v>15</v>
      </c>
      <c r="N48" s="44">
        <v>14</v>
      </c>
      <c r="O48" s="44">
        <v>2</v>
      </c>
      <c r="P48" s="62">
        <f t="shared" si="2"/>
        <v>12</v>
      </c>
      <c r="Q48" s="44">
        <v>6</v>
      </c>
      <c r="R48" s="44">
        <v>6</v>
      </c>
      <c r="S48" s="44"/>
      <c r="T48" s="44">
        <v>1</v>
      </c>
      <c r="U48" s="44">
        <v>1</v>
      </c>
      <c r="V48" s="44">
        <v>7</v>
      </c>
      <c r="W48" s="44">
        <v>5</v>
      </c>
      <c r="X48" s="62">
        <f t="shared" si="3"/>
        <v>99</v>
      </c>
      <c r="Y48" s="62">
        <f t="shared" si="4"/>
        <v>24</v>
      </c>
      <c r="Z48" s="44">
        <v>96</v>
      </c>
      <c r="AA48" s="44"/>
      <c r="AB48" s="44"/>
      <c r="AC48" s="36" t="s">
        <v>214</v>
      </c>
    </row>
    <row r="49" spans="1:29" s="33" customFormat="1" ht="13.2">
      <c r="A49" s="80" t="s">
        <v>125</v>
      </c>
      <c r="B49" s="50" t="s">
        <v>126</v>
      </c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3</v>
      </c>
      <c r="I49" s="62">
        <f t="shared" si="1"/>
        <v>26</v>
      </c>
      <c r="J49" s="44">
        <v>16</v>
      </c>
      <c r="K49" s="44">
        <v>10</v>
      </c>
      <c r="L49" s="44">
        <v>0</v>
      </c>
      <c r="M49" s="44">
        <v>0</v>
      </c>
      <c r="N49" s="44">
        <v>0</v>
      </c>
      <c r="O49" s="44">
        <v>2</v>
      </c>
      <c r="P49" s="62">
        <f t="shared" si="2"/>
        <v>12</v>
      </c>
      <c r="Q49" s="44">
        <v>0</v>
      </c>
      <c r="R49" s="44">
        <v>12</v>
      </c>
      <c r="S49" s="44">
        <v>0</v>
      </c>
      <c r="T49" s="44">
        <v>3</v>
      </c>
      <c r="U49" s="44">
        <v>0</v>
      </c>
      <c r="V49" s="44">
        <v>0</v>
      </c>
      <c r="W49" s="44">
        <v>0</v>
      </c>
      <c r="X49" s="62">
        <f t="shared" si="3"/>
        <v>41</v>
      </c>
      <c r="Y49" s="62">
        <f t="shared" si="4"/>
        <v>3</v>
      </c>
      <c r="Z49" s="44">
        <v>26</v>
      </c>
      <c r="AA49" s="44">
        <v>0</v>
      </c>
      <c r="AB49" s="44">
        <v>0</v>
      </c>
      <c r="AC49" s="36" t="s">
        <v>223</v>
      </c>
    </row>
    <row r="50" spans="1:29" s="33" customFormat="1" ht="12.75" customHeight="1">
      <c r="A50" s="80" t="s">
        <v>127</v>
      </c>
      <c r="B50" s="50" t="s">
        <v>128</v>
      </c>
      <c r="C50" s="44">
        <v>0</v>
      </c>
      <c r="D50" s="44">
        <v>0</v>
      </c>
      <c r="E50" s="44">
        <v>1</v>
      </c>
      <c r="F50" s="44">
        <v>11</v>
      </c>
      <c r="G50" s="44">
        <v>5</v>
      </c>
      <c r="H50" s="44">
        <v>6</v>
      </c>
      <c r="I50" s="62">
        <f t="shared" si="1"/>
        <v>50</v>
      </c>
      <c r="J50" s="44">
        <v>17</v>
      </c>
      <c r="K50" s="44">
        <v>27</v>
      </c>
      <c r="L50" s="44">
        <v>6</v>
      </c>
      <c r="M50" s="44">
        <v>0</v>
      </c>
      <c r="N50" s="44">
        <v>9</v>
      </c>
      <c r="O50" s="44">
        <v>5</v>
      </c>
      <c r="P50" s="62">
        <f t="shared" si="2"/>
        <v>28</v>
      </c>
      <c r="Q50" s="44">
        <v>12</v>
      </c>
      <c r="R50" s="44">
        <v>0</v>
      </c>
      <c r="S50" s="44">
        <v>16</v>
      </c>
      <c r="T50" s="44">
        <v>8</v>
      </c>
      <c r="U50" s="44">
        <v>0</v>
      </c>
      <c r="V50" s="44">
        <v>0</v>
      </c>
      <c r="W50" s="44">
        <v>0</v>
      </c>
      <c r="X50" s="62">
        <f t="shared" si="3"/>
        <v>97</v>
      </c>
      <c r="Y50" s="62">
        <f t="shared" si="4"/>
        <v>22</v>
      </c>
      <c r="Z50" s="44">
        <v>63</v>
      </c>
      <c r="AA50" s="44">
        <v>0</v>
      </c>
      <c r="AB50" s="44">
        <v>0</v>
      </c>
      <c r="AC50" s="36" t="s">
        <v>223</v>
      </c>
    </row>
    <row r="51" spans="1:29" s="33" customFormat="1" ht="12.75" customHeight="1">
      <c r="A51" s="80" t="s">
        <v>129</v>
      </c>
      <c r="B51" s="90" t="s">
        <v>130</v>
      </c>
      <c r="C51" s="44">
        <v>0</v>
      </c>
      <c r="D51" s="44">
        <v>0</v>
      </c>
      <c r="E51" s="44">
        <v>3</v>
      </c>
      <c r="F51" s="44">
        <v>25</v>
      </c>
      <c r="G51" s="44">
        <v>7</v>
      </c>
      <c r="H51" s="44">
        <v>1</v>
      </c>
      <c r="I51" s="62">
        <f>J51+K51+L51+M51</f>
        <v>6</v>
      </c>
      <c r="J51" s="44">
        <v>0</v>
      </c>
      <c r="K51" s="44">
        <v>6</v>
      </c>
      <c r="L51" s="44">
        <v>0</v>
      </c>
      <c r="M51" s="44">
        <v>0</v>
      </c>
      <c r="N51" s="44">
        <v>0</v>
      </c>
      <c r="O51" s="44">
        <v>1</v>
      </c>
      <c r="P51" s="62">
        <f t="shared" si="2"/>
        <v>3</v>
      </c>
      <c r="Q51" s="44">
        <v>0</v>
      </c>
      <c r="R51" s="44">
        <v>3</v>
      </c>
      <c r="S51" s="44">
        <v>0</v>
      </c>
      <c r="T51" s="44">
        <v>1</v>
      </c>
      <c r="U51" s="44">
        <v>0</v>
      </c>
      <c r="V51" s="44">
        <v>0</v>
      </c>
      <c r="W51" s="44">
        <v>0</v>
      </c>
      <c r="X51" s="62">
        <f t="shared" si="3"/>
        <v>35</v>
      </c>
      <c r="Y51" s="62">
        <f t="shared" si="4"/>
        <v>8</v>
      </c>
      <c r="Z51" s="44">
        <v>20</v>
      </c>
      <c r="AA51" s="44">
        <v>0</v>
      </c>
      <c r="AB51" s="44">
        <v>0</v>
      </c>
      <c r="AC51" s="36" t="s">
        <v>223</v>
      </c>
    </row>
    <row r="52" spans="1:29" s="33" customFormat="1" ht="12.75" customHeight="1">
      <c r="A52" s="79" t="s">
        <v>207</v>
      </c>
      <c r="B52" s="90" t="s">
        <v>218</v>
      </c>
      <c r="C52" s="44">
        <v>0</v>
      </c>
      <c r="D52" s="44">
        <v>0</v>
      </c>
      <c r="E52" s="44">
        <v>5</v>
      </c>
      <c r="F52" s="44">
        <v>39</v>
      </c>
      <c r="G52" s="44">
        <v>11</v>
      </c>
      <c r="H52" s="44">
        <v>11</v>
      </c>
      <c r="I52" s="62">
        <f t="shared" si="1"/>
        <v>68</v>
      </c>
      <c r="J52" s="44">
        <v>32</v>
      </c>
      <c r="K52" s="44">
        <v>20</v>
      </c>
      <c r="L52" s="44">
        <v>16</v>
      </c>
      <c r="M52" s="44">
        <v>0</v>
      </c>
      <c r="N52" s="44">
        <v>21</v>
      </c>
      <c r="O52" s="44">
        <v>3</v>
      </c>
      <c r="P52" s="62">
        <f t="shared" si="2"/>
        <v>11</v>
      </c>
      <c r="Q52" s="44">
        <v>4</v>
      </c>
      <c r="R52" s="44">
        <v>0</v>
      </c>
      <c r="S52" s="44">
        <v>7</v>
      </c>
      <c r="T52" s="44">
        <v>2</v>
      </c>
      <c r="U52" s="44">
        <v>1</v>
      </c>
      <c r="V52" s="44">
        <v>6</v>
      </c>
      <c r="W52" s="44">
        <v>6</v>
      </c>
      <c r="X52" s="62">
        <f t="shared" si="3"/>
        <v>120</v>
      </c>
      <c r="Y52" s="62">
        <f t="shared" si="4"/>
        <v>40</v>
      </c>
      <c r="Z52" s="44">
        <v>107</v>
      </c>
      <c r="AA52" s="44">
        <v>0</v>
      </c>
      <c r="AB52" s="44">
        <v>0</v>
      </c>
      <c r="AC52" s="36" t="s">
        <v>223</v>
      </c>
    </row>
    <row r="53" spans="1:29" s="33" customFormat="1" ht="12.75" customHeight="1">
      <c r="A53" s="80" t="s">
        <v>219</v>
      </c>
      <c r="B53" s="90" t="s">
        <v>220</v>
      </c>
      <c r="C53" s="44">
        <v>0</v>
      </c>
      <c r="D53" s="44">
        <v>0</v>
      </c>
      <c r="E53" s="44">
        <v>1</v>
      </c>
      <c r="F53" s="44">
        <v>10</v>
      </c>
      <c r="G53" s="44">
        <v>2</v>
      </c>
      <c r="H53" s="44">
        <v>4</v>
      </c>
      <c r="I53" s="62">
        <f t="shared" si="1"/>
        <v>36</v>
      </c>
      <c r="J53" s="44">
        <v>9</v>
      </c>
      <c r="K53" s="44">
        <v>19</v>
      </c>
      <c r="L53" s="44">
        <v>8</v>
      </c>
      <c r="M53" s="44">
        <v>0</v>
      </c>
      <c r="N53" s="44">
        <v>2</v>
      </c>
      <c r="O53" s="44">
        <v>3</v>
      </c>
      <c r="P53" s="62">
        <f t="shared" si="2"/>
        <v>15</v>
      </c>
      <c r="Q53" s="44">
        <v>0</v>
      </c>
      <c r="R53" s="44">
        <v>5</v>
      </c>
      <c r="S53" s="44">
        <v>10</v>
      </c>
      <c r="T53" s="44">
        <v>4</v>
      </c>
      <c r="U53" s="44">
        <v>1</v>
      </c>
      <c r="V53" s="44">
        <v>4</v>
      </c>
      <c r="W53" s="44">
        <v>1</v>
      </c>
      <c r="X53" s="62">
        <f t="shared" si="3"/>
        <v>65</v>
      </c>
      <c r="Y53" s="62">
        <f t="shared" si="4"/>
        <v>9</v>
      </c>
      <c r="Z53" s="44">
        <v>55</v>
      </c>
      <c r="AA53" s="44">
        <v>0</v>
      </c>
      <c r="AB53" s="31">
        <v>0</v>
      </c>
      <c r="AC53" s="36" t="s">
        <v>223</v>
      </c>
    </row>
    <row r="54" spans="1:29" s="33" customFormat="1" ht="12.75" customHeight="1">
      <c r="A54" s="80" t="s">
        <v>221</v>
      </c>
      <c r="B54" s="90" t="s">
        <v>222</v>
      </c>
      <c r="C54" s="31">
        <v>0</v>
      </c>
      <c r="D54" s="31">
        <v>0</v>
      </c>
      <c r="E54" s="31">
        <v>0</v>
      </c>
      <c r="F54" s="31">
        <v>0</v>
      </c>
      <c r="G54" s="31">
        <v>0</v>
      </c>
      <c r="H54" s="31">
        <v>2</v>
      </c>
      <c r="I54" s="62">
        <f t="shared" si="1"/>
        <v>10</v>
      </c>
      <c r="J54" s="31">
        <v>0</v>
      </c>
      <c r="K54" s="31">
        <v>6</v>
      </c>
      <c r="L54" s="31">
        <v>4</v>
      </c>
      <c r="M54" s="31">
        <v>0</v>
      </c>
      <c r="N54" s="31">
        <v>10</v>
      </c>
      <c r="O54" s="31">
        <v>0</v>
      </c>
      <c r="P54" s="62">
        <f t="shared" si="2"/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62">
        <f t="shared" si="3"/>
        <v>10</v>
      </c>
      <c r="Y54" s="62">
        <f t="shared" si="4"/>
        <v>10</v>
      </c>
      <c r="Z54" s="31">
        <v>6</v>
      </c>
      <c r="AA54" s="31">
        <v>0</v>
      </c>
      <c r="AB54" s="31">
        <v>0</v>
      </c>
      <c r="AC54" s="36" t="s">
        <v>223</v>
      </c>
    </row>
    <row r="55" spans="1:29" s="33" customFormat="1" ht="12.75" customHeight="1">
      <c r="A55" s="80" t="s">
        <v>145</v>
      </c>
      <c r="B55" s="90" t="s">
        <v>146</v>
      </c>
      <c r="C55" s="31">
        <v>0</v>
      </c>
      <c r="D55" s="31">
        <v>0</v>
      </c>
      <c r="E55" s="31">
        <v>0</v>
      </c>
      <c r="F55" s="31">
        <v>0</v>
      </c>
      <c r="G55" s="31">
        <v>0</v>
      </c>
      <c r="H55" s="31">
        <v>7</v>
      </c>
      <c r="I55" s="62">
        <f t="shared" si="1"/>
        <v>60</v>
      </c>
      <c r="J55" s="31">
        <v>37</v>
      </c>
      <c r="K55" s="31">
        <v>8</v>
      </c>
      <c r="L55" s="31">
        <v>15</v>
      </c>
      <c r="M55" s="31">
        <v>0</v>
      </c>
      <c r="N55" s="31">
        <v>26</v>
      </c>
      <c r="O55" s="31">
        <v>2</v>
      </c>
      <c r="P55" s="62">
        <f t="shared" si="2"/>
        <v>9</v>
      </c>
      <c r="Q55" s="31">
        <v>6</v>
      </c>
      <c r="R55" s="31">
        <v>0</v>
      </c>
      <c r="S55" s="31">
        <v>3</v>
      </c>
      <c r="T55" s="31">
        <v>5</v>
      </c>
      <c r="U55" s="31">
        <v>0</v>
      </c>
      <c r="V55" s="31">
        <v>0</v>
      </c>
      <c r="W55" s="31">
        <v>0</v>
      </c>
      <c r="X55" s="62">
        <f t="shared" si="3"/>
        <v>74</v>
      </c>
      <c r="Y55" s="62">
        <f t="shared" si="4"/>
        <v>31</v>
      </c>
      <c r="Z55" s="31">
        <v>53</v>
      </c>
      <c r="AA55" s="31">
        <v>0</v>
      </c>
      <c r="AB55" s="31">
        <v>0</v>
      </c>
      <c r="AC55" s="36" t="s">
        <v>223</v>
      </c>
    </row>
    <row r="56" spans="1:29" s="33" customFormat="1" ht="12.75" customHeight="1">
      <c r="A56" s="80" t="s">
        <v>37</v>
      </c>
      <c r="B56" s="90" t="s">
        <v>38</v>
      </c>
      <c r="C56" s="31">
        <v>0</v>
      </c>
      <c r="D56" s="31">
        <v>0</v>
      </c>
      <c r="E56" s="31">
        <v>0</v>
      </c>
      <c r="F56" s="31">
        <v>0</v>
      </c>
      <c r="G56" s="31">
        <v>0</v>
      </c>
      <c r="H56" s="31">
        <v>1</v>
      </c>
      <c r="I56" s="62">
        <f t="shared" si="1"/>
        <v>9</v>
      </c>
      <c r="J56" s="31">
        <v>0</v>
      </c>
      <c r="K56" s="31">
        <v>0</v>
      </c>
      <c r="L56" s="31">
        <v>9</v>
      </c>
      <c r="M56" s="31">
        <v>0</v>
      </c>
      <c r="N56" s="31">
        <v>5</v>
      </c>
      <c r="O56" s="31">
        <v>0</v>
      </c>
      <c r="P56" s="62">
        <f t="shared" si="2"/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62">
        <f t="shared" si="3"/>
        <v>9</v>
      </c>
      <c r="Y56" s="62">
        <f t="shared" si="4"/>
        <v>5</v>
      </c>
      <c r="Z56" s="31">
        <v>8</v>
      </c>
      <c r="AA56" s="31">
        <v>0</v>
      </c>
      <c r="AB56" s="31">
        <v>0</v>
      </c>
      <c r="AC56" s="36" t="s">
        <v>223</v>
      </c>
    </row>
    <row r="57" spans="1:29" s="33" customFormat="1" ht="12.75" customHeight="1">
      <c r="A57" s="80" t="s">
        <v>191</v>
      </c>
      <c r="B57" s="90" t="s">
        <v>192</v>
      </c>
      <c r="C57" s="31">
        <v>0</v>
      </c>
      <c r="D57" s="31">
        <v>0</v>
      </c>
      <c r="E57" s="31">
        <v>0</v>
      </c>
      <c r="F57" s="31">
        <v>0</v>
      </c>
      <c r="G57" s="31">
        <v>0</v>
      </c>
      <c r="H57" s="31">
        <v>2</v>
      </c>
      <c r="I57" s="62">
        <f t="shared" si="1"/>
        <v>14</v>
      </c>
      <c r="J57" s="31">
        <v>8</v>
      </c>
      <c r="K57" s="31">
        <v>0</v>
      </c>
      <c r="L57" s="31">
        <v>6</v>
      </c>
      <c r="M57" s="31">
        <v>0</v>
      </c>
      <c r="N57" s="31">
        <v>1</v>
      </c>
      <c r="O57" s="31">
        <v>0</v>
      </c>
      <c r="P57" s="62">
        <f t="shared" si="2"/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62">
        <f t="shared" si="3"/>
        <v>14</v>
      </c>
      <c r="Y57" s="62">
        <f t="shared" si="4"/>
        <v>1</v>
      </c>
      <c r="Z57" s="31">
        <v>14</v>
      </c>
      <c r="AA57" s="31">
        <v>0</v>
      </c>
      <c r="AB57" s="31">
        <v>0</v>
      </c>
      <c r="AC57" s="36" t="s">
        <v>223</v>
      </c>
    </row>
    <row r="58" spans="1:29" s="33" customFormat="1" ht="20.399999999999999">
      <c r="A58" s="79" t="s">
        <v>234</v>
      </c>
      <c r="B58" s="50" t="s">
        <v>235</v>
      </c>
      <c r="C58" s="44">
        <v>0</v>
      </c>
      <c r="D58" s="44">
        <v>0</v>
      </c>
      <c r="E58" s="44">
        <v>9</v>
      </c>
      <c r="F58" s="44">
        <v>84</v>
      </c>
      <c r="G58" s="44">
        <v>47</v>
      </c>
      <c r="H58" s="44">
        <v>14</v>
      </c>
      <c r="I58" s="62">
        <f t="shared" si="1"/>
        <v>97</v>
      </c>
      <c r="J58" s="44">
        <v>40</v>
      </c>
      <c r="K58" s="44">
        <v>52</v>
      </c>
      <c r="L58" s="44">
        <v>0</v>
      </c>
      <c r="M58" s="44">
        <v>5</v>
      </c>
      <c r="N58" s="44">
        <v>46</v>
      </c>
      <c r="O58" s="44">
        <v>1</v>
      </c>
      <c r="P58" s="62">
        <f t="shared" si="2"/>
        <v>3</v>
      </c>
      <c r="Q58" s="44">
        <v>0</v>
      </c>
      <c r="R58" s="44">
        <v>3</v>
      </c>
      <c r="S58" s="44">
        <v>0</v>
      </c>
      <c r="T58" s="44">
        <v>2</v>
      </c>
      <c r="U58" s="44">
        <v>0</v>
      </c>
      <c r="V58" s="44">
        <v>0</v>
      </c>
      <c r="W58" s="44">
        <v>0</v>
      </c>
      <c r="X58" s="62">
        <f t="shared" si="3"/>
        <v>186</v>
      </c>
      <c r="Y58" s="62">
        <f t="shared" si="4"/>
        <v>95</v>
      </c>
      <c r="Z58" s="44">
        <v>183</v>
      </c>
      <c r="AA58" s="44">
        <v>0</v>
      </c>
      <c r="AB58" s="44">
        <v>0</v>
      </c>
      <c r="AC58" s="36" t="s">
        <v>236</v>
      </c>
    </row>
    <row r="59" spans="1:29" s="33" customFormat="1">
      <c r="A59" s="79" t="s">
        <v>239</v>
      </c>
      <c r="B59" s="35" t="s">
        <v>128</v>
      </c>
      <c r="C59" s="44">
        <v>0</v>
      </c>
      <c r="D59" s="44">
        <v>0</v>
      </c>
      <c r="E59" s="44">
        <v>7</v>
      </c>
      <c r="F59" s="44">
        <v>77</v>
      </c>
      <c r="G59" s="44">
        <v>20</v>
      </c>
      <c r="H59" s="44">
        <v>16</v>
      </c>
      <c r="I59" s="62">
        <f t="shared" si="1"/>
        <v>139</v>
      </c>
      <c r="J59" s="44">
        <v>73</v>
      </c>
      <c r="K59" s="44">
        <v>46</v>
      </c>
      <c r="L59" s="44">
        <v>20</v>
      </c>
      <c r="M59" s="44">
        <v>0</v>
      </c>
      <c r="N59" s="44">
        <v>36</v>
      </c>
      <c r="O59" s="44">
        <v>2</v>
      </c>
      <c r="P59" s="62">
        <f t="shared" si="2"/>
        <v>12</v>
      </c>
      <c r="Q59" s="44">
        <v>6</v>
      </c>
      <c r="R59" s="44">
        <v>0</v>
      </c>
      <c r="S59" s="44">
        <v>6</v>
      </c>
      <c r="T59" s="44">
        <v>0</v>
      </c>
      <c r="U59" s="44">
        <v>1</v>
      </c>
      <c r="V59" s="44">
        <v>5</v>
      </c>
      <c r="W59" s="44">
        <v>5</v>
      </c>
      <c r="X59" s="62">
        <f t="shared" si="3"/>
        <v>228</v>
      </c>
      <c r="Y59" s="62">
        <f t="shared" si="4"/>
        <v>61</v>
      </c>
      <c r="Z59" s="44">
        <v>214</v>
      </c>
      <c r="AA59" s="44">
        <v>0</v>
      </c>
      <c r="AB59" s="44">
        <v>0</v>
      </c>
      <c r="AC59" s="36" t="s">
        <v>240</v>
      </c>
    </row>
    <row r="60" spans="1:29" s="33" customFormat="1">
      <c r="A60" s="79" t="s">
        <v>242</v>
      </c>
      <c r="B60" s="90" t="s">
        <v>243</v>
      </c>
      <c r="C60" s="44">
        <v>0</v>
      </c>
      <c r="D60" s="44">
        <v>0</v>
      </c>
      <c r="E60" s="44">
        <v>5</v>
      </c>
      <c r="F60" s="44">
        <v>21</v>
      </c>
      <c r="G60" s="44">
        <v>10</v>
      </c>
      <c r="H60" s="44">
        <v>3</v>
      </c>
      <c r="I60" s="62">
        <f t="shared" si="1"/>
        <v>16</v>
      </c>
      <c r="J60" s="44"/>
      <c r="K60" s="44"/>
      <c r="L60" s="44">
        <v>10</v>
      </c>
      <c r="M60" s="44">
        <v>6</v>
      </c>
      <c r="N60" s="44">
        <v>6</v>
      </c>
      <c r="O60" s="44"/>
      <c r="P60" s="62">
        <f t="shared" si="2"/>
        <v>0</v>
      </c>
      <c r="Q60" s="44"/>
      <c r="R60" s="44"/>
      <c r="S60" s="44"/>
      <c r="T60" s="44"/>
      <c r="U60" s="44"/>
      <c r="V60" s="44"/>
      <c r="W60" s="44"/>
      <c r="X60" s="62">
        <f t="shared" si="3"/>
        <v>37</v>
      </c>
      <c r="Y60" s="62">
        <f t="shared" si="4"/>
        <v>16</v>
      </c>
      <c r="Z60" s="44">
        <v>8</v>
      </c>
      <c r="AA60" s="44"/>
      <c r="AB60" s="44">
        <v>37</v>
      </c>
      <c r="AC60" s="36" t="s">
        <v>262</v>
      </c>
    </row>
    <row r="61" spans="1:29" s="33" customFormat="1">
      <c r="A61" s="79" t="s">
        <v>244</v>
      </c>
      <c r="B61" s="90" t="s">
        <v>245</v>
      </c>
      <c r="C61" s="44">
        <v>0</v>
      </c>
      <c r="D61" s="44">
        <v>0</v>
      </c>
      <c r="E61" s="44">
        <v>1</v>
      </c>
      <c r="F61" s="44">
        <v>8</v>
      </c>
      <c r="G61" s="44"/>
      <c r="H61" s="44">
        <v>1</v>
      </c>
      <c r="I61" s="62">
        <f t="shared" si="1"/>
        <v>7</v>
      </c>
      <c r="J61" s="44"/>
      <c r="K61" s="44"/>
      <c r="L61" s="44"/>
      <c r="M61" s="44">
        <v>7</v>
      </c>
      <c r="N61" s="44"/>
      <c r="O61" s="44"/>
      <c r="P61" s="62">
        <f t="shared" si="2"/>
        <v>0</v>
      </c>
      <c r="Q61" s="44"/>
      <c r="R61" s="44"/>
      <c r="S61" s="44"/>
      <c r="T61" s="44"/>
      <c r="U61" s="44"/>
      <c r="V61" s="44"/>
      <c r="W61" s="44"/>
      <c r="X61" s="62">
        <f t="shared" si="3"/>
        <v>15</v>
      </c>
      <c r="Y61" s="62">
        <f t="shared" si="4"/>
        <v>0</v>
      </c>
      <c r="Z61" s="44">
        <v>10</v>
      </c>
      <c r="AA61" s="44"/>
      <c r="AB61" s="44">
        <v>15</v>
      </c>
      <c r="AC61" s="36" t="s">
        <v>262</v>
      </c>
    </row>
    <row r="62" spans="1:29" s="33" customFormat="1" ht="20.399999999999999">
      <c r="A62" s="79" t="s">
        <v>246</v>
      </c>
      <c r="B62" s="90" t="s">
        <v>247</v>
      </c>
      <c r="C62" s="44">
        <v>2</v>
      </c>
      <c r="D62" s="44">
        <v>12</v>
      </c>
      <c r="E62" s="44">
        <v>5</v>
      </c>
      <c r="F62" s="44">
        <v>21</v>
      </c>
      <c r="G62" s="44">
        <v>13</v>
      </c>
      <c r="H62" s="44">
        <v>1</v>
      </c>
      <c r="I62" s="62">
        <f t="shared" si="1"/>
        <v>5</v>
      </c>
      <c r="J62" s="44"/>
      <c r="K62" s="44">
        <v>5</v>
      </c>
      <c r="L62" s="44"/>
      <c r="M62" s="44"/>
      <c r="N62" s="44">
        <v>3</v>
      </c>
      <c r="O62" s="44">
        <v>1</v>
      </c>
      <c r="P62" s="62">
        <f t="shared" si="2"/>
        <v>3</v>
      </c>
      <c r="Q62" s="44"/>
      <c r="R62" s="44"/>
      <c r="S62" s="44">
        <v>3</v>
      </c>
      <c r="T62" s="44"/>
      <c r="U62" s="44"/>
      <c r="V62" s="44"/>
      <c r="W62" s="44"/>
      <c r="X62" s="62">
        <f t="shared" si="3"/>
        <v>41</v>
      </c>
      <c r="Y62" s="62">
        <f t="shared" si="4"/>
        <v>16</v>
      </c>
      <c r="Z62" s="44">
        <v>37</v>
      </c>
      <c r="AA62" s="44"/>
      <c r="AB62" s="44">
        <v>41</v>
      </c>
      <c r="AC62" s="36" t="s">
        <v>262</v>
      </c>
    </row>
    <row r="63" spans="1:29" s="33" customFormat="1" ht="20.399999999999999">
      <c r="A63" s="79" t="s">
        <v>248</v>
      </c>
      <c r="B63" s="90" t="s">
        <v>249</v>
      </c>
      <c r="C63" s="44">
        <v>0</v>
      </c>
      <c r="D63" s="44"/>
      <c r="E63" s="44"/>
      <c r="F63" s="44"/>
      <c r="G63" s="44"/>
      <c r="H63" s="44"/>
      <c r="I63" s="62">
        <f t="shared" si="1"/>
        <v>0</v>
      </c>
      <c r="J63" s="44"/>
      <c r="K63" s="44"/>
      <c r="L63" s="44"/>
      <c r="M63" s="44"/>
      <c r="N63" s="44"/>
      <c r="O63" s="44"/>
      <c r="P63" s="62">
        <f t="shared" si="2"/>
        <v>0</v>
      </c>
      <c r="Q63" s="44"/>
      <c r="R63" s="44"/>
      <c r="S63" s="44"/>
      <c r="T63" s="44"/>
      <c r="U63" s="44">
        <v>1</v>
      </c>
      <c r="V63" s="44">
        <v>2</v>
      </c>
      <c r="W63" s="44"/>
      <c r="X63" s="62">
        <f t="shared" si="3"/>
        <v>0</v>
      </c>
      <c r="Y63" s="62">
        <f t="shared" si="4"/>
        <v>0</v>
      </c>
      <c r="Z63" s="44"/>
      <c r="AA63" s="44"/>
      <c r="AB63" s="44">
        <v>2</v>
      </c>
      <c r="AC63" s="36" t="s">
        <v>262</v>
      </c>
    </row>
    <row r="64" spans="1:29" s="33" customFormat="1">
      <c r="A64" s="79" t="s">
        <v>250</v>
      </c>
      <c r="B64" s="90" t="s">
        <v>251</v>
      </c>
      <c r="C64" s="44">
        <v>0</v>
      </c>
      <c r="D64" s="44"/>
      <c r="E64" s="44"/>
      <c r="F64" s="44"/>
      <c r="G64" s="44"/>
      <c r="H64" s="44"/>
      <c r="I64" s="62">
        <f>J64+K64+L64+M64</f>
        <v>0</v>
      </c>
      <c r="J64" s="44"/>
      <c r="K64" s="44"/>
      <c r="L64" s="44"/>
      <c r="M64" s="44"/>
      <c r="N64" s="44"/>
      <c r="O64" s="44">
        <v>2</v>
      </c>
      <c r="P64" s="62">
        <f t="shared" si="2"/>
        <v>8</v>
      </c>
      <c r="Q64" s="44"/>
      <c r="R64" s="44"/>
      <c r="S64" s="44">
        <v>8</v>
      </c>
      <c r="T64" s="44">
        <v>1</v>
      </c>
      <c r="U64" s="44"/>
      <c r="V64" s="44"/>
      <c r="W64" s="44"/>
      <c r="X64" s="62">
        <f t="shared" si="3"/>
        <v>9</v>
      </c>
      <c r="Y64" s="62">
        <f t="shared" si="4"/>
        <v>1</v>
      </c>
      <c r="Z64" s="44"/>
      <c r="AA64" s="44"/>
      <c r="AB64" s="44">
        <v>8</v>
      </c>
      <c r="AC64" s="36" t="s">
        <v>262</v>
      </c>
    </row>
    <row r="65" spans="1:29" s="33" customFormat="1" ht="20.399999999999999">
      <c r="A65" s="79" t="s">
        <v>252</v>
      </c>
      <c r="B65" s="90" t="s">
        <v>253</v>
      </c>
      <c r="C65" s="44">
        <v>0</v>
      </c>
      <c r="D65" s="44"/>
      <c r="E65" s="44"/>
      <c r="F65" s="44"/>
      <c r="G65" s="44"/>
      <c r="H65" s="44"/>
      <c r="I65" s="62">
        <f t="shared" si="1"/>
        <v>0</v>
      </c>
      <c r="J65" s="44"/>
      <c r="K65" s="44"/>
      <c r="L65" s="44"/>
      <c r="M65" s="44"/>
      <c r="N65" s="44"/>
      <c r="O65" s="44"/>
      <c r="P65" s="62">
        <f t="shared" si="2"/>
        <v>0</v>
      </c>
      <c r="Q65" s="44"/>
      <c r="R65" s="44"/>
      <c r="S65" s="44"/>
      <c r="T65" s="44"/>
      <c r="U65" s="44">
        <v>1</v>
      </c>
      <c r="V65" s="44">
        <v>2</v>
      </c>
      <c r="W65" s="44">
        <v>1</v>
      </c>
      <c r="X65" s="62">
        <f t="shared" si="3"/>
        <v>0</v>
      </c>
      <c r="Y65" s="62">
        <f t="shared" si="4"/>
        <v>1</v>
      </c>
      <c r="Z65" s="44"/>
      <c r="AA65" s="44"/>
      <c r="AB65" s="44">
        <v>2</v>
      </c>
      <c r="AC65" s="36" t="s">
        <v>262</v>
      </c>
    </row>
    <row r="66" spans="1:29" s="33" customFormat="1">
      <c r="A66" s="79" t="s">
        <v>254</v>
      </c>
      <c r="B66" s="90" t="s">
        <v>255</v>
      </c>
      <c r="C66" s="44">
        <v>0</v>
      </c>
      <c r="D66" s="44"/>
      <c r="E66" s="44">
        <v>3</v>
      </c>
      <c r="F66" s="44">
        <v>14</v>
      </c>
      <c r="G66" s="44">
        <v>3</v>
      </c>
      <c r="H66" s="44">
        <v>2</v>
      </c>
      <c r="I66" s="62">
        <f t="shared" si="1"/>
        <v>11</v>
      </c>
      <c r="J66" s="44"/>
      <c r="K66" s="44"/>
      <c r="L66" s="44"/>
      <c r="M66" s="44">
        <v>11</v>
      </c>
      <c r="N66" s="44">
        <v>2</v>
      </c>
      <c r="O66" s="44"/>
      <c r="P66" s="62">
        <f t="shared" si="2"/>
        <v>0</v>
      </c>
      <c r="Q66" s="44"/>
      <c r="R66" s="44"/>
      <c r="S66" s="44"/>
      <c r="T66" s="44"/>
      <c r="U66" s="44">
        <v>1</v>
      </c>
      <c r="V66" s="44">
        <v>4</v>
      </c>
      <c r="W66" s="44">
        <v>2</v>
      </c>
      <c r="X66" s="62">
        <f t="shared" si="3"/>
        <v>25</v>
      </c>
      <c r="Y66" s="62">
        <f t="shared" si="4"/>
        <v>7</v>
      </c>
      <c r="Z66" s="44">
        <v>23</v>
      </c>
      <c r="AA66" s="44"/>
      <c r="AB66" s="44">
        <v>29</v>
      </c>
      <c r="AC66" s="36" t="s">
        <v>262</v>
      </c>
    </row>
    <row r="67" spans="1:29" s="33" customFormat="1" ht="20.399999999999999">
      <c r="A67" s="79" t="s">
        <v>256</v>
      </c>
      <c r="B67" s="90" t="s">
        <v>257</v>
      </c>
      <c r="C67" s="44">
        <v>0</v>
      </c>
      <c r="D67" s="44"/>
      <c r="E67" s="44"/>
      <c r="F67" s="44"/>
      <c r="G67" s="44"/>
      <c r="H67" s="44"/>
      <c r="I67" s="62">
        <f t="shared" si="1"/>
        <v>2</v>
      </c>
      <c r="J67" s="44"/>
      <c r="K67" s="44"/>
      <c r="L67" s="44"/>
      <c r="M67" s="44">
        <v>2</v>
      </c>
      <c r="N67" s="44">
        <v>2</v>
      </c>
      <c r="O67" s="44"/>
      <c r="P67" s="62">
        <f t="shared" si="2"/>
        <v>0</v>
      </c>
      <c r="Q67" s="44"/>
      <c r="R67" s="44"/>
      <c r="S67" s="44"/>
      <c r="T67" s="44"/>
      <c r="U67" s="44"/>
      <c r="V67" s="44"/>
      <c r="W67" s="44"/>
      <c r="X67" s="62">
        <f t="shared" si="3"/>
        <v>2</v>
      </c>
      <c r="Y67" s="62">
        <f t="shared" si="4"/>
        <v>2</v>
      </c>
      <c r="Z67" s="44"/>
      <c r="AA67" s="44"/>
      <c r="AB67" s="44">
        <v>2</v>
      </c>
      <c r="AC67" s="36" t="s">
        <v>262</v>
      </c>
    </row>
    <row r="68" spans="1:29" s="33" customFormat="1" ht="20.399999999999999">
      <c r="A68" s="79" t="s">
        <v>258</v>
      </c>
      <c r="B68" s="90" t="s">
        <v>259</v>
      </c>
      <c r="C68" s="44">
        <v>0</v>
      </c>
      <c r="D68" s="44"/>
      <c r="E68" s="44">
        <v>1</v>
      </c>
      <c r="F68" s="44">
        <v>8</v>
      </c>
      <c r="G68" s="44">
        <v>4</v>
      </c>
      <c r="H68" s="44">
        <v>1</v>
      </c>
      <c r="I68" s="62">
        <f t="shared" si="1"/>
        <v>2</v>
      </c>
      <c r="J68" s="44"/>
      <c r="K68" s="44"/>
      <c r="L68" s="44"/>
      <c r="M68" s="44">
        <v>2</v>
      </c>
      <c r="N68" s="44"/>
      <c r="O68" s="44"/>
      <c r="P68" s="62">
        <f t="shared" si="2"/>
        <v>0</v>
      </c>
      <c r="Q68" s="44"/>
      <c r="R68" s="44"/>
      <c r="S68" s="44"/>
      <c r="T68" s="44"/>
      <c r="U68" s="44"/>
      <c r="V68" s="44"/>
      <c r="W68" s="44"/>
      <c r="X68" s="62">
        <f t="shared" si="3"/>
        <v>10</v>
      </c>
      <c r="Y68" s="62">
        <f t="shared" si="4"/>
        <v>4</v>
      </c>
      <c r="Z68" s="44">
        <v>8</v>
      </c>
      <c r="AA68" s="44"/>
      <c r="AB68" s="44">
        <v>10</v>
      </c>
      <c r="AC68" s="36" t="s">
        <v>262</v>
      </c>
    </row>
    <row r="69" spans="1:29" s="33" customFormat="1">
      <c r="A69" s="79" t="s">
        <v>260</v>
      </c>
      <c r="B69" s="90" t="s">
        <v>261</v>
      </c>
      <c r="C69" s="44">
        <v>0</v>
      </c>
      <c r="D69" s="44"/>
      <c r="E69" s="44">
        <v>1</v>
      </c>
      <c r="F69" s="44">
        <v>10</v>
      </c>
      <c r="G69" s="44"/>
      <c r="H69" s="44"/>
      <c r="I69" s="62">
        <f t="shared" si="1"/>
        <v>0</v>
      </c>
      <c r="J69" s="44"/>
      <c r="K69" s="44"/>
      <c r="L69" s="44"/>
      <c r="M69" s="44"/>
      <c r="N69" s="44"/>
      <c r="O69" s="44"/>
      <c r="P69" s="62">
        <f t="shared" si="2"/>
        <v>0</v>
      </c>
      <c r="Q69" s="44"/>
      <c r="R69" s="44"/>
      <c r="S69" s="44"/>
      <c r="T69" s="44"/>
      <c r="U69" s="44"/>
      <c r="V69" s="44"/>
      <c r="W69" s="44"/>
      <c r="X69" s="62">
        <f t="shared" si="3"/>
        <v>10</v>
      </c>
      <c r="Y69" s="62">
        <f t="shared" si="4"/>
        <v>0</v>
      </c>
      <c r="Z69" s="44">
        <v>2</v>
      </c>
      <c r="AA69" s="44"/>
      <c r="AB69" s="44">
        <v>10</v>
      </c>
      <c r="AC69" s="36" t="s">
        <v>262</v>
      </c>
    </row>
    <row r="70" spans="1:29" s="33" customFormat="1">
      <c r="A70" s="79" t="s">
        <v>180</v>
      </c>
      <c r="B70" s="238" t="s">
        <v>273</v>
      </c>
      <c r="C70" s="44">
        <v>0</v>
      </c>
      <c r="D70" s="44">
        <v>0</v>
      </c>
      <c r="E70" s="44">
        <v>2</v>
      </c>
      <c r="F70" s="44">
        <v>25</v>
      </c>
      <c r="G70" s="44">
        <v>17</v>
      </c>
      <c r="H70" s="44">
        <v>3</v>
      </c>
      <c r="I70" s="62">
        <f t="shared" si="1"/>
        <v>25</v>
      </c>
      <c r="J70" s="44">
        <v>25</v>
      </c>
      <c r="K70" s="44">
        <v>0</v>
      </c>
      <c r="L70" s="44">
        <v>0</v>
      </c>
      <c r="M70" s="44">
        <v>0</v>
      </c>
      <c r="N70" s="44">
        <v>13</v>
      </c>
      <c r="O70" s="44">
        <v>0</v>
      </c>
      <c r="P70" s="62">
        <f t="shared" si="2"/>
        <v>0</v>
      </c>
      <c r="Q70" s="44">
        <v>0</v>
      </c>
      <c r="R70" s="44">
        <v>0</v>
      </c>
      <c r="S70" s="44">
        <v>0</v>
      </c>
      <c r="T70" s="44">
        <v>0</v>
      </c>
      <c r="U70" s="44">
        <v>1</v>
      </c>
      <c r="V70" s="44">
        <v>6</v>
      </c>
      <c r="W70" s="44">
        <v>3</v>
      </c>
      <c r="X70" s="62">
        <f t="shared" ref="X70:X133" si="5">D70+F70+I70+P70+V70</f>
        <v>56</v>
      </c>
      <c r="Y70" s="62">
        <f t="shared" si="4"/>
        <v>33</v>
      </c>
      <c r="Z70" s="44">
        <v>56</v>
      </c>
      <c r="AA70" s="44">
        <v>0</v>
      </c>
      <c r="AB70" s="44">
        <v>0</v>
      </c>
      <c r="AC70" s="33" t="s">
        <v>274</v>
      </c>
    </row>
    <row r="71" spans="1:29" s="33" customFormat="1">
      <c r="A71" s="79" t="s">
        <v>189</v>
      </c>
      <c r="B71" s="239" t="s">
        <v>275</v>
      </c>
      <c r="C71" s="44">
        <v>0</v>
      </c>
      <c r="D71" s="44">
        <v>0</v>
      </c>
      <c r="E71" s="44">
        <v>3</v>
      </c>
      <c r="F71" s="44">
        <v>30</v>
      </c>
      <c r="G71" s="44">
        <v>10</v>
      </c>
      <c r="H71" s="44">
        <v>0</v>
      </c>
      <c r="I71" s="62">
        <f t="shared" si="1"/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62">
        <f t="shared" si="2"/>
        <v>0</v>
      </c>
      <c r="Q71" s="44">
        <v>0</v>
      </c>
      <c r="R71" s="44">
        <v>0</v>
      </c>
      <c r="S71" s="44">
        <v>0</v>
      </c>
      <c r="T71" s="44">
        <v>0</v>
      </c>
      <c r="U71" s="44">
        <v>0</v>
      </c>
      <c r="V71" s="44">
        <v>0</v>
      </c>
      <c r="W71" s="44">
        <v>0</v>
      </c>
      <c r="X71" s="62">
        <f t="shared" si="5"/>
        <v>30</v>
      </c>
      <c r="Y71" s="62">
        <f t="shared" si="4"/>
        <v>10</v>
      </c>
      <c r="Z71" s="44">
        <v>30</v>
      </c>
      <c r="AA71" s="44">
        <v>0</v>
      </c>
      <c r="AB71" s="44">
        <v>0</v>
      </c>
      <c r="AC71" s="33" t="s">
        <v>274</v>
      </c>
    </row>
    <row r="72" spans="1:29" s="33" customFormat="1">
      <c r="A72" s="79" t="s">
        <v>39</v>
      </c>
      <c r="B72" s="239" t="s">
        <v>276</v>
      </c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2</v>
      </c>
      <c r="I72" s="62">
        <f t="shared" si="1"/>
        <v>17</v>
      </c>
      <c r="J72" s="44">
        <v>17</v>
      </c>
      <c r="K72" s="44">
        <v>0</v>
      </c>
      <c r="L72" s="44">
        <v>0</v>
      </c>
      <c r="M72" s="44">
        <v>0</v>
      </c>
      <c r="N72" s="44">
        <v>6</v>
      </c>
      <c r="O72" s="44">
        <v>1</v>
      </c>
      <c r="P72" s="62">
        <f t="shared" si="2"/>
        <v>6</v>
      </c>
      <c r="Q72" s="44">
        <v>0</v>
      </c>
      <c r="R72" s="44">
        <v>0</v>
      </c>
      <c r="S72" s="44">
        <v>6</v>
      </c>
      <c r="T72" s="44">
        <v>3</v>
      </c>
      <c r="U72" s="44">
        <v>0</v>
      </c>
      <c r="V72" s="44">
        <v>0</v>
      </c>
      <c r="W72" s="44">
        <v>0</v>
      </c>
      <c r="X72" s="62">
        <f t="shared" si="5"/>
        <v>23</v>
      </c>
      <c r="Y72" s="62">
        <f t="shared" si="4"/>
        <v>9</v>
      </c>
      <c r="Z72" s="44">
        <v>15</v>
      </c>
      <c r="AA72" s="44">
        <v>0</v>
      </c>
      <c r="AB72" s="44">
        <v>0</v>
      </c>
      <c r="AC72" s="33" t="s">
        <v>274</v>
      </c>
    </row>
    <row r="73" spans="1:29" s="33" customFormat="1">
      <c r="A73" s="79" t="s">
        <v>167</v>
      </c>
      <c r="B73" s="239" t="s">
        <v>277</v>
      </c>
      <c r="C73" s="44">
        <v>0</v>
      </c>
      <c r="D73" s="44">
        <v>0</v>
      </c>
      <c r="E73" s="44">
        <v>9</v>
      </c>
      <c r="F73" s="44">
        <v>109</v>
      </c>
      <c r="G73" s="44">
        <v>58</v>
      </c>
      <c r="H73" s="44">
        <v>4</v>
      </c>
      <c r="I73" s="62">
        <f t="shared" ref="I73:I136" si="6">J73+K73+L73+M73</f>
        <v>37</v>
      </c>
      <c r="J73" s="44">
        <v>29</v>
      </c>
      <c r="K73" s="44">
        <v>0</v>
      </c>
      <c r="L73" s="44">
        <v>0</v>
      </c>
      <c r="M73" s="44">
        <v>8</v>
      </c>
      <c r="N73" s="44">
        <v>29</v>
      </c>
      <c r="O73" s="44">
        <v>1</v>
      </c>
      <c r="P73" s="62">
        <f t="shared" ref="P73:P136" si="7">Q73+R73+S73</f>
        <v>11</v>
      </c>
      <c r="Q73" s="44">
        <v>11</v>
      </c>
      <c r="R73" s="44">
        <v>0</v>
      </c>
      <c r="S73" s="44">
        <v>0</v>
      </c>
      <c r="T73" s="44">
        <v>7</v>
      </c>
      <c r="U73" s="44">
        <v>0</v>
      </c>
      <c r="V73" s="44">
        <v>0</v>
      </c>
      <c r="W73" s="44">
        <v>0</v>
      </c>
      <c r="X73" s="62">
        <f t="shared" si="5"/>
        <v>157</v>
      </c>
      <c r="Y73" s="62">
        <f t="shared" ref="Y73:Y136" si="8">G73+N73+T73+W73</f>
        <v>94</v>
      </c>
      <c r="Z73" s="44">
        <v>128</v>
      </c>
      <c r="AA73" s="44">
        <v>0</v>
      </c>
      <c r="AB73" s="44">
        <v>0</v>
      </c>
      <c r="AC73" s="33" t="s">
        <v>274</v>
      </c>
    </row>
    <row r="74" spans="1:29" s="33" customFormat="1">
      <c r="A74" s="79" t="s">
        <v>191</v>
      </c>
      <c r="B74" s="239" t="s">
        <v>278</v>
      </c>
      <c r="C74" s="44">
        <v>0</v>
      </c>
      <c r="D74" s="44">
        <v>0</v>
      </c>
      <c r="E74" s="240">
        <v>0</v>
      </c>
      <c r="F74" s="240">
        <v>0</v>
      </c>
      <c r="G74" s="240">
        <v>0</v>
      </c>
      <c r="H74" s="240">
        <v>6</v>
      </c>
      <c r="I74" s="62">
        <f t="shared" si="6"/>
        <v>60</v>
      </c>
      <c r="J74" s="240">
        <v>24</v>
      </c>
      <c r="K74" s="240">
        <v>16</v>
      </c>
      <c r="L74" s="240">
        <v>0</v>
      </c>
      <c r="M74" s="240">
        <v>20</v>
      </c>
      <c r="N74" s="240">
        <v>41</v>
      </c>
      <c r="O74" s="240">
        <v>1</v>
      </c>
      <c r="P74" s="62">
        <f t="shared" si="7"/>
        <v>10</v>
      </c>
      <c r="Q74" s="240">
        <v>0</v>
      </c>
      <c r="R74" s="240">
        <v>0</v>
      </c>
      <c r="S74" s="240">
        <v>10</v>
      </c>
      <c r="T74" s="240">
        <v>7</v>
      </c>
      <c r="U74" s="240">
        <v>0</v>
      </c>
      <c r="V74" s="240">
        <v>0</v>
      </c>
      <c r="W74" s="240">
        <v>0</v>
      </c>
      <c r="X74" s="62">
        <f t="shared" si="5"/>
        <v>70</v>
      </c>
      <c r="Y74" s="62">
        <f t="shared" si="8"/>
        <v>48</v>
      </c>
      <c r="Z74" s="240">
        <v>66</v>
      </c>
      <c r="AA74" s="44">
        <v>0</v>
      </c>
      <c r="AB74" s="44">
        <v>0</v>
      </c>
      <c r="AC74" s="33" t="s">
        <v>274</v>
      </c>
    </row>
    <row r="75" spans="1:29" s="33" customFormat="1">
      <c r="A75" s="79" t="s">
        <v>279</v>
      </c>
      <c r="B75" s="35" t="s">
        <v>36</v>
      </c>
      <c r="C75" s="44">
        <v>0</v>
      </c>
      <c r="D75" s="44">
        <v>0</v>
      </c>
      <c r="E75" s="44">
        <v>9</v>
      </c>
      <c r="F75" s="44">
        <v>100</v>
      </c>
      <c r="G75" s="44">
        <v>100</v>
      </c>
      <c r="H75" s="44">
        <v>5</v>
      </c>
      <c r="I75" s="62">
        <f t="shared" si="6"/>
        <v>41</v>
      </c>
      <c r="J75" s="44">
        <v>19</v>
      </c>
      <c r="K75" s="44">
        <v>0</v>
      </c>
      <c r="L75" s="44">
        <v>22</v>
      </c>
      <c r="M75" s="44">
        <v>0</v>
      </c>
      <c r="N75" s="44">
        <v>41</v>
      </c>
      <c r="O75" s="44">
        <v>0</v>
      </c>
      <c r="P75" s="62">
        <f t="shared" si="7"/>
        <v>0</v>
      </c>
      <c r="Q75" s="44">
        <v>0</v>
      </c>
      <c r="R75" s="44">
        <v>0</v>
      </c>
      <c r="S75" s="44">
        <v>0</v>
      </c>
      <c r="T75" s="44">
        <v>0</v>
      </c>
      <c r="U75" s="44">
        <v>0</v>
      </c>
      <c r="V75" s="44">
        <v>0</v>
      </c>
      <c r="W75" s="44">
        <v>0</v>
      </c>
      <c r="X75" s="62">
        <f t="shared" si="5"/>
        <v>141</v>
      </c>
      <c r="Y75" s="62">
        <f t="shared" si="8"/>
        <v>141</v>
      </c>
      <c r="Z75" s="44">
        <v>141</v>
      </c>
      <c r="AA75" s="44">
        <v>0</v>
      </c>
      <c r="AB75" s="44">
        <v>0</v>
      </c>
      <c r="AC75" s="33" t="s">
        <v>280</v>
      </c>
    </row>
    <row r="76" spans="1:29" s="33" customFormat="1">
      <c r="A76" s="79" t="s">
        <v>281</v>
      </c>
      <c r="B76" s="35" t="s">
        <v>282</v>
      </c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1</v>
      </c>
      <c r="I76" s="62">
        <f t="shared" si="6"/>
        <v>6</v>
      </c>
      <c r="J76" s="44">
        <v>6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62">
        <f t="shared" si="7"/>
        <v>0</v>
      </c>
      <c r="Q76" s="44">
        <v>0</v>
      </c>
      <c r="R76" s="44">
        <v>0</v>
      </c>
      <c r="S76" s="44">
        <v>0</v>
      </c>
      <c r="T76" s="44">
        <v>0</v>
      </c>
      <c r="U76" s="44">
        <v>0</v>
      </c>
      <c r="V76" s="44">
        <v>0</v>
      </c>
      <c r="W76" s="44">
        <v>0</v>
      </c>
      <c r="X76" s="62">
        <f t="shared" si="5"/>
        <v>6</v>
      </c>
      <c r="Y76" s="62">
        <f t="shared" si="8"/>
        <v>0</v>
      </c>
      <c r="Z76" s="44">
        <v>6</v>
      </c>
      <c r="AA76" s="44">
        <v>0</v>
      </c>
      <c r="AB76" s="44">
        <v>0</v>
      </c>
      <c r="AC76" s="33" t="s">
        <v>280</v>
      </c>
    </row>
    <row r="77" spans="1:29" s="33" customFormat="1">
      <c r="A77" s="79" t="s">
        <v>283</v>
      </c>
      <c r="B77" s="35" t="s">
        <v>284</v>
      </c>
      <c r="C77" s="44">
        <v>0</v>
      </c>
      <c r="D77" s="44">
        <v>0</v>
      </c>
      <c r="E77" s="44">
        <v>2</v>
      </c>
      <c r="F77" s="44">
        <v>27</v>
      </c>
      <c r="G77" s="44">
        <v>7</v>
      </c>
      <c r="H77" s="44">
        <v>3</v>
      </c>
      <c r="I77" s="62">
        <f t="shared" si="6"/>
        <v>26</v>
      </c>
      <c r="J77" s="44">
        <v>10</v>
      </c>
      <c r="K77" s="44">
        <v>10</v>
      </c>
      <c r="L77" s="44">
        <v>6</v>
      </c>
      <c r="M77" s="44">
        <v>0</v>
      </c>
      <c r="N77" s="44">
        <v>8</v>
      </c>
      <c r="O77" s="44">
        <v>0</v>
      </c>
      <c r="P77" s="62">
        <f t="shared" si="7"/>
        <v>0</v>
      </c>
      <c r="Q77" s="44">
        <v>0</v>
      </c>
      <c r="R77" s="44">
        <v>0</v>
      </c>
      <c r="S77" s="44">
        <v>0</v>
      </c>
      <c r="T77" s="44">
        <v>0</v>
      </c>
      <c r="U77" s="44">
        <v>1</v>
      </c>
      <c r="V77" s="44">
        <v>5</v>
      </c>
      <c r="W77" s="44">
        <v>1</v>
      </c>
      <c r="X77" s="62">
        <f t="shared" si="5"/>
        <v>58</v>
      </c>
      <c r="Y77" s="62">
        <f t="shared" si="8"/>
        <v>16</v>
      </c>
      <c r="Z77" s="44">
        <v>58</v>
      </c>
      <c r="AA77" s="44">
        <v>0</v>
      </c>
      <c r="AB77" s="44">
        <v>0</v>
      </c>
      <c r="AC77" s="33" t="s">
        <v>280</v>
      </c>
    </row>
    <row r="78" spans="1:29" s="33" customFormat="1">
      <c r="A78" s="79" t="s">
        <v>285</v>
      </c>
      <c r="B78" s="35" t="s">
        <v>286</v>
      </c>
      <c r="C78" s="44">
        <v>0</v>
      </c>
      <c r="D78" s="44">
        <v>0</v>
      </c>
      <c r="E78" s="44">
        <v>6</v>
      </c>
      <c r="F78" s="44">
        <v>68</v>
      </c>
      <c r="G78" s="44">
        <v>1</v>
      </c>
      <c r="H78" s="44">
        <v>3</v>
      </c>
      <c r="I78" s="62">
        <f t="shared" si="6"/>
        <v>31</v>
      </c>
      <c r="J78" s="44">
        <v>31</v>
      </c>
      <c r="K78" s="44">
        <v>0</v>
      </c>
      <c r="L78" s="44">
        <v>0</v>
      </c>
      <c r="M78" s="44">
        <v>0</v>
      </c>
      <c r="N78" s="44">
        <v>1</v>
      </c>
      <c r="O78" s="44">
        <v>0</v>
      </c>
      <c r="P78" s="62">
        <f t="shared" si="7"/>
        <v>0</v>
      </c>
      <c r="Q78" s="44">
        <v>0</v>
      </c>
      <c r="R78" s="44">
        <v>0</v>
      </c>
      <c r="S78" s="44"/>
      <c r="T78" s="44">
        <v>0</v>
      </c>
      <c r="U78" s="44">
        <v>0</v>
      </c>
      <c r="V78" s="44">
        <v>0</v>
      </c>
      <c r="W78" s="44">
        <v>0</v>
      </c>
      <c r="X78" s="62">
        <f t="shared" si="5"/>
        <v>99</v>
      </c>
      <c r="Y78" s="62">
        <f t="shared" si="8"/>
        <v>2</v>
      </c>
      <c r="Z78" s="44">
        <v>99</v>
      </c>
      <c r="AA78" s="44">
        <v>2</v>
      </c>
      <c r="AB78" s="44">
        <v>0</v>
      </c>
      <c r="AC78" s="33" t="s">
        <v>280</v>
      </c>
    </row>
    <row r="79" spans="1:29" s="33" customFormat="1">
      <c r="A79" s="79" t="s">
        <v>145</v>
      </c>
      <c r="B79" s="241">
        <v>9.2899999999999991</v>
      </c>
      <c r="C79" s="44">
        <v>0</v>
      </c>
      <c r="D79" s="44">
        <v>0</v>
      </c>
      <c r="E79" s="44">
        <v>13</v>
      </c>
      <c r="F79" s="44">
        <v>112</v>
      </c>
      <c r="G79" s="44">
        <v>72</v>
      </c>
      <c r="H79" s="44">
        <v>14</v>
      </c>
      <c r="I79" s="62">
        <f t="shared" si="6"/>
        <v>120</v>
      </c>
      <c r="J79" s="44">
        <v>55</v>
      </c>
      <c r="K79" s="44">
        <v>35</v>
      </c>
      <c r="L79" s="44">
        <v>15</v>
      </c>
      <c r="M79" s="44">
        <v>15</v>
      </c>
      <c r="N79" s="44">
        <v>78</v>
      </c>
      <c r="O79" s="44">
        <v>3</v>
      </c>
      <c r="P79" s="62">
        <f t="shared" si="7"/>
        <v>14</v>
      </c>
      <c r="Q79" s="44">
        <v>11</v>
      </c>
      <c r="R79" s="44">
        <v>0</v>
      </c>
      <c r="S79" s="44">
        <v>3</v>
      </c>
      <c r="T79" s="44">
        <v>5</v>
      </c>
      <c r="U79" s="44">
        <v>2</v>
      </c>
      <c r="V79" s="44">
        <v>5</v>
      </c>
      <c r="W79" s="44">
        <v>3</v>
      </c>
      <c r="X79" s="62">
        <f t="shared" si="5"/>
        <v>251</v>
      </c>
      <c r="Y79" s="62">
        <f t="shared" si="8"/>
        <v>158</v>
      </c>
      <c r="Z79" s="44">
        <v>234</v>
      </c>
      <c r="AA79" s="44">
        <v>0</v>
      </c>
      <c r="AB79" s="44">
        <v>0</v>
      </c>
      <c r="AC79" s="36" t="s">
        <v>287</v>
      </c>
    </row>
    <row r="80" spans="1:29" s="33" customFormat="1">
      <c r="A80" s="79" t="s">
        <v>131</v>
      </c>
      <c r="B80" s="241">
        <v>9.5299999999999994</v>
      </c>
      <c r="C80" s="44">
        <v>0</v>
      </c>
      <c r="D80" s="44">
        <v>0</v>
      </c>
      <c r="E80" s="44">
        <v>8</v>
      </c>
      <c r="F80" s="44">
        <v>64</v>
      </c>
      <c r="G80" s="44">
        <v>36</v>
      </c>
      <c r="H80" s="44">
        <v>8</v>
      </c>
      <c r="I80" s="62">
        <f t="shared" si="6"/>
        <v>58</v>
      </c>
      <c r="J80" s="44">
        <v>37</v>
      </c>
      <c r="K80" s="44">
        <v>8</v>
      </c>
      <c r="L80" s="44">
        <v>13</v>
      </c>
      <c r="M80" s="44">
        <v>0</v>
      </c>
      <c r="N80" s="44">
        <v>33</v>
      </c>
      <c r="O80" s="44">
        <v>4</v>
      </c>
      <c r="P80" s="62">
        <f t="shared" si="7"/>
        <v>14</v>
      </c>
      <c r="Q80" s="44">
        <v>4</v>
      </c>
      <c r="R80" s="44">
        <v>4</v>
      </c>
      <c r="S80" s="44">
        <v>6</v>
      </c>
      <c r="T80" s="44">
        <v>3</v>
      </c>
      <c r="U80" s="44">
        <v>2</v>
      </c>
      <c r="V80" s="44">
        <v>6</v>
      </c>
      <c r="W80" s="44">
        <v>1</v>
      </c>
      <c r="X80" s="62">
        <f t="shared" si="5"/>
        <v>142</v>
      </c>
      <c r="Y80" s="62">
        <f t="shared" si="8"/>
        <v>73</v>
      </c>
      <c r="Z80" s="44">
        <v>131</v>
      </c>
      <c r="AA80" s="44">
        <v>0</v>
      </c>
      <c r="AB80" s="44">
        <v>3</v>
      </c>
      <c r="AC80" s="36" t="s">
        <v>287</v>
      </c>
    </row>
    <row r="81" spans="1:29" s="33" customFormat="1" ht="12" customHeight="1">
      <c r="A81" s="79" t="s">
        <v>288</v>
      </c>
      <c r="B81" s="58" t="s">
        <v>140</v>
      </c>
      <c r="C81" s="44">
        <v>0</v>
      </c>
      <c r="D81" s="44">
        <v>0</v>
      </c>
      <c r="E81" s="44">
        <v>1</v>
      </c>
      <c r="F81" s="44">
        <v>12</v>
      </c>
      <c r="G81" s="44">
        <v>5</v>
      </c>
      <c r="H81" s="44">
        <v>2</v>
      </c>
      <c r="I81" s="62">
        <f t="shared" si="6"/>
        <v>16</v>
      </c>
      <c r="J81" s="44">
        <v>16</v>
      </c>
      <c r="K81" s="44">
        <v>0</v>
      </c>
      <c r="L81" s="44">
        <v>0</v>
      </c>
      <c r="M81" s="44">
        <v>0</v>
      </c>
      <c r="N81" s="44">
        <v>3</v>
      </c>
      <c r="O81" s="44">
        <v>6</v>
      </c>
      <c r="P81" s="62">
        <f t="shared" si="7"/>
        <v>37</v>
      </c>
      <c r="Q81" s="44">
        <v>31</v>
      </c>
      <c r="R81" s="44">
        <v>6</v>
      </c>
      <c r="S81" s="44">
        <v>0</v>
      </c>
      <c r="T81" s="44">
        <v>16</v>
      </c>
      <c r="U81" s="44">
        <v>1</v>
      </c>
      <c r="V81" s="44">
        <v>3</v>
      </c>
      <c r="W81" s="44">
        <v>1</v>
      </c>
      <c r="X81" s="62">
        <f t="shared" si="5"/>
        <v>68</v>
      </c>
      <c r="Y81" s="62">
        <f t="shared" si="8"/>
        <v>25</v>
      </c>
      <c r="Z81" s="44">
        <v>55</v>
      </c>
      <c r="AA81" s="44">
        <v>0</v>
      </c>
      <c r="AB81" s="44">
        <v>0</v>
      </c>
      <c r="AC81" s="36" t="s">
        <v>289</v>
      </c>
    </row>
    <row r="82" spans="1:29" s="33" customFormat="1" ht="12.6" customHeight="1">
      <c r="A82" s="79" t="s">
        <v>290</v>
      </c>
      <c r="B82" s="58" t="s">
        <v>148</v>
      </c>
      <c r="C82" s="44">
        <v>0</v>
      </c>
      <c r="D82" s="44">
        <v>0</v>
      </c>
      <c r="E82" s="44">
        <v>13</v>
      </c>
      <c r="F82" s="44">
        <v>195</v>
      </c>
      <c r="G82" s="44">
        <v>74</v>
      </c>
      <c r="H82" s="44">
        <v>5</v>
      </c>
      <c r="I82" s="62">
        <f t="shared" si="6"/>
        <v>62</v>
      </c>
      <c r="J82" s="44">
        <v>62</v>
      </c>
      <c r="K82" s="44">
        <v>0</v>
      </c>
      <c r="L82" s="44">
        <v>0</v>
      </c>
      <c r="M82" s="44">
        <v>0</v>
      </c>
      <c r="N82" s="44">
        <v>27</v>
      </c>
      <c r="O82" s="44">
        <v>2</v>
      </c>
      <c r="P82" s="62">
        <f t="shared" si="7"/>
        <v>14</v>
      </c>
      <c r="Q82" s="44">
        <v>0</v>
      </c>
      <c r="R82" s="44">
        <v>14</v>
      </c>
      <c r="S82" s="44">
        <v>0</v>
      </c>
      <c r="T82" s="44">
        <v>8</v>
      </c>
      <c r="U82" s="44">
        <v>1</v>
      </c>
      <c r="V82" s="44">
        <v>3</v>
      </c>
      <c r="W82" s="44">
        <v>2</v>
      </c>
      <c r="X82" s="62">
        <f t="shared" si="5"/>
        <v>274</v>
      </c>
      <c r="Y82" s="62">
        <f t="shared" si="8"/>
        <v>111</v>
      </c>
      <c r="Z82" s="44">
        <v>274</v>
      </c>
      <c r="AA82" s="44">
        <v>0</v>
      </c>
      <c r="AB82" s="44">
        <v>0</v>
      </c>
      <c r="AC82" s="36" t="s">
        <v>289</v>
      </c>
    </row>
    <row r="83" spans="1:29" s="33" customFormat="1" ht="10.8" customHeight="1">
      <c r="A83" s="79" t="s">
        <v>291</v>
      </c>
      <c r="B83" s="58" t="s">
        <v>44</v>
      </c>
      <c r="C83" s="44">
        <v>0</v>
      </c>
      <c r="D83" s="44">
        <v>0</v>
      </c>
      <c r="E83" s="44">
        <v>3</v>
      </c>
      <c r="F83" s="44">
        <v>28</v>
      </c>
      <c r="G83" s="44">
        <v>11</v>
      </c>
      <c r="H83" s="44">
        <v>0</v>
      </c>
      <c r="I83" s="62">
        <f t="shared" si="6"/>
        <v>0</v>
      </c>
      <c r="J83" s="44">
        <v>0</v>
      </c>
      <c r="K83" s="44">
        <v>0</v>
      </c>
      <c r="L83" s="44">
        <v>0</v>
      </c>
      <c r="M83" s="44">
        <v>0</v>
      </c>
      <c r="N83" s="44">
        <v>0</v>
      </c>
      <c r="O83" s="44">
        <v>1</v>
      </c>
      <c r="P83" s="62">
        <f t="shared" si="7"/>
        <v>3</v>
      </c>
      <c r="Q83" s="44">
        <v>0</v>
      </c>
      <c r="R83" s="44">
        <v>0</v>
      </c>
      <c r="S83" s="44">
        <v>3</v>
      </c>
      <c r="T83" s="44">
        <v>1</v>
      </c>
      <c r="U83" s="44">
        <v>0</v>
      </c>
      <c r="V83" s="44">
        <v>0</v>
      </c>
      <c r="W83" s="44">
        <v>0</v>
      </c>
      <c r="X83" s="62">
        <f t="shared" si="5"/>
        <v>31</v>
      </c>
      <c r="Y83" s="62">
        <f t="shared" si="8"/>
        <v>12</v>
      </c>
      <c r="Z83" s="44">
        <v>30</v>
      </c>
      <c r="AA83" s="44">
        <v>0</v>
      </c>
      <c r="AB83" s="44">
        <v>0</v>
      </c>
      <c r="AC83" s="36" t="s">
        <v>289</v>
      </c>
    </row>
    <row r="84" spans="1:29" s="33" customFormat="1">
      <c r="A84" s="79" t="s">
        <v>292</v>
      </c>
      <c r="B84" s="50" t="s">
        <v>34</v>
      </c>
      <c r="C84" s="44">
        <v>0</v>
      </c>
      <c r="D84" s="44">
        <v>0</v>
      </c>
      <c r="E84" s="44">
        <v>4</v>
      </c>
      <c r="F84" s="44">
        <v>40</v>
      </c>
      <c r="G84" s="44">
        <v>40</v>
      </c>
      <c r="H84" s="44">
        <v>5</v>
      </c>
      <c r="I84" s="62">
        <f t="shared" si="6"/>
        <v>34</v>
      </c>
      <c r="J84" s="44">
        <v>8</v>
      </c>
      <c r="K84" s="44">
        <v>6</v>
      </c>
      <c r="L84" s="44">
        <v>14</v>
      </c>
      <c r="M84" s="44">
        <v>6</v>
      </c>
      <c r="N84" s="44">
        <v>34</v>
      </c>
      <c r="O84" s="44">
        <v>2</v>
      </c>
      <c r="P84" s="62">
        <f t="shared" si="7"/>
        <v>11</v>
      </c>
      <c r="Q84" s="44">
        <v>0</v>
      </c>
      <c r="R84" s="44">
        <v>5</v>
      </c>
      <c r="S84" s="44">
        <v>6</v>
      </c>
      <c r="T84" s="44">
        <v>11</v>
      </c>
      <c r="U84" s="44">
        <v>0</v>
      </c>
      <c r="V84" s="44">
        <v>0</v>
      </c>
      <c r="W84" s="44">
        <v>0</v>
      </c>
      <c r="X84" s="62">
        <f t="shared" si="5"/>
        <v>85</v>
      </c>
      <c r="Y84" s="62">
        <f t="shared" si="8"/>
        <v>85</v>
      </c>
      <c r="Z84" s="44">
        <v>83</v>
      </c>
      <c r="AA84" s="44">
        <v>0</v>
      </c>
      <c r="AB84" s="44">
        <v>0</v>
      </c>
      <c r="AC84" s="36" t="s">
        <v>293</v>
      </c>
    </row>
    <row r="85" spans="1:29" s="33" customFormat="1">
      <c r="A85" s="79" t="s">
        <v>294</v>
      </c>
      <c r="B85" s="50" t="s">
        <v>36</v>
      </c>
      <c r="C85" s="44">
        <v>0</v>
      </c>
      <c r="D85" s="44">
        <v>0</v>
      </c>
      <c r="E85" s="44">
        <v>2</v>
      </c>
      <c r="F85" s="44">
        <v>22</v>
      </c>
      <c r="G85" s="44">
        <v>22</v>
      </c>
      <c r="H85" s="44">
        <v>3</v>
      </c>
      <c r="I85" s="62">
        <f t="shared" si="6"/>
        <v>25</v>
      </c>
      <c r="J85" s="44">
        <v>25</v>
      </c>
      <c r="K85" s="44">
        <v>0</v>
      </c>
      <c r="L85" s="44">
        <v>0</v>
      </c>
      <c r="M85" s="44">
        <v>0</v>
      </c>
      <c r="N85" s="44">
        <v>25</v>
      </c>
      <c r="O85" s="44">
        <v>2</v>
      </c>
      <c r="P85" s="62">
        <f t="shared" si="7"/>
        <v>9</v>
      </c>
      <c r="Q85" s="44">
        <v>5</v>
      </c>
      <c r="R85" s="44">
        <v>0</v>
      </c>
      <c r="S85" s="44">
        <v>4</v>
      </c>
      <c r="T85" s="44">
        <v>9</v>
      </c>
      <c r="U85" s="44">
        <v>0</v>
      </c>
      <c r="V85" s="44">
        <v>0</v>
      </c>
      <c r="W85" s="44">
        <v>0</v>
      </c>
      <c r="X85" s="62">
        <f t="shared" si="5"/>
        <v>56</v>
      </c>
      <c r="Y85" s="62">
        <f t="shared" si="8"/>
        <v>56</v>
      </c>
      <c r="Z85" s="44">
        <v>50</v>
      </c>
      <c r="AA85" s="44">
        <v>0</v>
      </c>
      <c r="AB85" s="44">
        <v>0</v>
      </c>
      <c r="AC85" s="36" t="s">
        <v>293</v>
      </c>
    </row>
    <row r="86" spans="1:29" s="33" customFormat="1">
      <c r="A86" s="79" t="s">
        <v>295</v>
      </c>
      <c r="B86" s="50" t="s">
        <v>296</v>
      </c>
      <c r="C86" s="44">
        <v>0</v>
      </c>
      <c r="D86" s="44">
        <v>0</v>
      </c>
      <c r="E86" s="44">
        <v>6</v>
      </c>
      <c r="F86" s="44">
        <v>92</v>
      </c>
      <c r="G86" s="44">
        <v>37</v>
      </c>
      <c r="H86" s="44">
        <v>5</v>
      </c>
      <c r="I86" s="62">
        <f t="shared" si="6"/>
        <v>60</v>
      </c>
      <c r="J86" s="44">
        <v>40</v>
      </c>
      <c r="K86" s="44">
        <v>20</v>
      </c>
      <c r="L86" s="44">
        <v>0</v>
      </c>
      <c r="M86" s="44">
        <v>0</v>
      </c>
      <c r="N86" s="44">
        <v>43</v>
      </c>
      <c r="O86" s="44">
        <v>2</v>
      </c>
      <c r="P86" s="62">
        <f t="shared" si="7"/>
        <v>10</v>
      </c>
      <c r="Q86" s="44">
        <v>6</v>
      </c>
      <c r="R86" s="44">
        <v>0</v>
      </c>
      <c r="S86" s="44">
        <v>4</v>
      </c>
      <c r="T86" s="44">
        <v>4</v>
      </c>
      <c r="U86" s="44">
        <v>0</v>
      </c>
      <c r="V86" s="44">
        <v>0</v>
      </c>
      <c r="W86" s="44">
        <v>0</v>
      </c>
      <c r="X86" s="62">
        <f t="shared" si="5"/>
        <v>162</v>
      </c>
      <c r="Y86" s="62">
        <f t="shared" si="8"/>
        <v>84</v>
      </c>
      <c r="Z86" s="44">
        <v>156</v>
      </c>
      <c r="AA86" s="44">
        <v>0</v>
      </c>
      <c r="AB86" s="44">
        <v>0</v>
      </c>
      <c r="AC86" s="36" t="s">
        <v>293</v>
      </c>
    </row>
    <row r="87" spans="1:29" s="33" customFormat="1">
      <c r="A87" s="79" t="s">
        <v>297</v>
      </c>
      <c r="B87" s="50" t="s">
        <v>298</v>
      </c>
      <c r="C87" s="44">
        <v>0</v>
      </c>
      <c r="D87" s="44">
        <v>0</v>
      </c>
      <c r="E87" s="44">
        <v>5</v>
      </c>
      <c r="F87" s="44">
        <v>56</v>
      </c>
      <c r="G87" s="44">
        <v>21</v>
      </c>
      <c r="H87" s="44">
        <v>4</v>
      </c>
      <c r="I87" s="62">
        <f t="shared" si="6"/>
        <v>35</v>
      </c>
      <c r="J87" s="44">
        <v>20</v>
      </c>
      <c r="K87" s="44">
        <v>8</v>
      </c>
      <c r="L87" s="44">
        <v>7</v>
      </c>
      <c r="M87" s="44">
        <v>0</v>
      </c>
      <c r="N87" s="44">
        <v>7</v>
      </c>
      <c r="O87" s="44">
        <v>1</v>
      </c>
      <c r="P87" s="62">
        <f t="shared" si="7"/>
        <v>5</v>
      </c>
      <c r="Q87" s="44">
        <v>0</v>
      </c>
      <c r="R87" s="44">
        <v>5</v>
      </c>
      <c r="S87" s="44">
        <v>0</v>
      </c>
      <c r="T87" s="44">
        <v>3</v>
      </c>
      <c r="U87" s="44">
        <v>0</v>
      </c>
      <c r="V87" s="44">
        <v>0</v>
      </c>
      <c r="W87" s="44">
        <v>0</v>
      </c>
      <c r="X87" s="62">
        <f t="shared" si="5"/>
        <v>96</v>
      </c>
      <c r="Y87" s="62">
        <f t="shared" si="8"/>
        <v>31</v>
      </c>
      <c r="Z87" s="44">
        <v>96</v>
      </c>
      <c r="AA87" s="44">
        <v>0</v>
      </c>
      <c r="AB87" s="44">
        <v>0</v>
      </c>
      <c r="AC87" s="36" t="s">
        <v>293</v>
      </c>
    </row>
    <row r="88" spans="1:29" s="33" customFormat="1" ht="11.4">
      <c r="A88" s="79" t="s">
        <v>299</v>
      </c>
      <c r="B88" s="35" t="s">
        <v>218</v>
      </c>
      <c r="C88" s="242">
        <v>0</v>
      </c>
      <c r="D88" s="242">
        <v>0</v>
      </c>
      <c r="E88" s="243">
        <v>14</v>
      </c>
      <c r="F88" s="243">
        <v>107</v>
      </c>
      <c r="G88" s="243">
        <v>28</v>
      </c>
      <c r="H88" s="243">
        <v>8</v>
      </c>
      <c r="I88" s="62">
        <f t="shared" si="6"/>
        <v>42</v>
      </c>
      <c r="J88" s="243">
        <v>13</v>
      </c>
      <c r="K88" s="243">
        <v>12</v>
      </c>
      <c r="L88" s="243">
        <v>11</v>
      </c>
      <c r="M88" s="243">
        <v>6</v>
      </c>
      <c r="N88" s="243">
        <v>18</v>
      </c>
      <c r="O88" s="243">
        <v>2</v>
      </c>
      <c r="P88" s="62">
        <f t="shared" si="7"/>
        <v>9</v>
      </c>
      <c r="Q88" s="243">
        <v>9</v>
      </c>
      <c r="R88" s="243">
        <v>0</v>
      </c>
      <c r="S88" s="243">
        <v>0</v>
      </c>
      <c r="T88" s="243">
        <v>4</v>
      </c>
      <c r="U88" s="243">
        <v>0</v>
      </c>
      <c r="V88" s="243">
        <v>0</v>
      </c>
      <c r="W88" s="243">
        <v>0</v>
      </c>
      <c r="X88" s="62">
        <f t="shared" si="5"/>
        <v>158</v>
      </c>
      <c r="Y88" s="62">
        <f t="shared" si="8"/>
        <v>50</v>
      </c>
      <c r="Z88" s="243">
        <v>157</v>
      </c>
      <c r="AA88" s="243">
        <v>0</v>
      </c>
      <c r="AB88" s="243">
        <v>0</v>
      </c>
      <c r="AC88" s="36" t="s">
        <v>300</v>
      </c>
    </row>
    <row r="89" spans="1:29" s="33" customFormat="1" ht="11.4">
      <c r="A89" s="79" t="s">
        <v>141</v>
      </c>
      <c r="B89" s="35" t="s">
        <v>142</v>
      </c>
      <c r="C89" s="242">
        <v>0</v>
      </c>
      <c r="D89" s="242">
        <v>0</v>
      </c>
      <c r="E89" s="243">
        <v>6</v>
      </c>
      <c r="F89" s="243">
        <v>73</v>
      </c>
      <c r="G89" s="243">
        <v>0</v>
      </c>
      <c r="H89" s="243">
        <v>5</v>
      </c>
      <c r="I89" s="62">
        <f t="shared" si="6"/>
        <v>54</v>
      </c>
      <c r="J89" s="243">
        <v>10</v>
      </c>
      <c r="K89" s="243">
        <v>22</v>
      </c>
      <c r="L89" s="243">
        <v>22</v>
      </c>
      <c r="M89" s="243">
        <v>0</v>
      </c>
      <c r="N89" s="243">
        <v>1</v>
      </c>
      <c r="O89" s="243">
        <v>0</v>
      </c>
      <c r="P89" s="62">
        <f t="shared" si="7"/>
        <v>0</v>
      </c>
      <c r="Q89" s="243">
        <v>0</v>
      </c>
      <c r="R89" s="243">
        <v>0</v>
      </c>
      <c r="S89" s="243">
        <v>0</v>
      </c>
      <c r="T89" s="243">
        <v>0</v>
      </c>
      <c r="U89" s="243">
        <v>0</v>
      </c>
      <c r="V89" s="243">
        <v>0</v>
      </c>
      <c r="W89" s="243">
        <v>0</v>
      </c>
      <c r="X89" s="62">
        <f t="shared" si="5"/>
        <v>127</v>
      </c>
      <c r="Y89" s="62">
        <f t="shared" si="8"/>
        <v>1</v>
      </c>
      <c r="Z89" s="243">
        <v>127</v>
      </c>
      <c r="AA89" s="243">
        <v>0</v>
      </c>
      <c r="AB89" s="243">
        <v>0</v>
      </c>
      <c r="AC89" s="36" t="s">
        <v>300</v>
      </c>
    </row>
    <row r="90" spans="1:29" s="33" customFormat="1">
      <c r="A90" s="79" t="s">
        <v>239</v>
      </c>
      <c r="B90" s="244">
        <v>9.6999999999999993</v>
      </c>
      <c r="C90" s="44">
        <v>0</v>
      </c>
      <c r="D90" s="44">
        <v>0</v>
      </c>
      <c r="E90" s="44">
        <v>2</v>
      </c>
      <c r="F90" s="44">
        <v>20</v>
      </c>
      <c r="G90" s="44">
        <v>0</v>
      </c>
      <c r="H90" s="44">
        <v>3</v>
      </c>
      <c r="I90" s="62">
        <f t="shared" si="6"/>
        <v>23</v>
      </c>
      <c r="J90" s="44">
        <v>10</v>
      </c>
      <c r="K90" s="44">
        <v>0</v>
      </c>
      <c r="L90" s="44">
        <v>13</v>
      </c>
      <c r="M90" s="44">
        <v>0</v>
      </c>
      <c r="N90" s="44">
        <v>3</v>
      </c>
      <c r="O90" s="44">
        <v>1</v>
      </c>
      <c r="P90" s="62">
        <f t="shared" si="7"/>
        <v>7</v>
      </c>
      <c r="Q90" s="44">
        <v>7</v>
      </c>
      <c r="R90" s="44">
        <v>0</v>
      </c>
      <c r="S90" s="44">
        <v>0</v>
      </c>
      <c r="T90" s="44">
        <v>0</v>
      </c>
      <c r="U90" s="44">
        <v>1</v>
      </c>
      <c r="V90" s="44">
        <v>3</v>
      </c>
      <c r="W90" s="44">
        <v>0</v>
      </c>
      <c r="X90" s="62">
        <f t="shared" si="5"/>
        <v>53</v>
      </c>
      <c r="Y90" s="62">
        <f t="shared" si="8"/>
        <v>3</v>
      </c>
      <c r="Z90" s="44">
        <v>53</v>
      </c>
      <c r="AA90" s="44">
        <v>0</v>
      </c>
      <c r="AB90" s="44">
        <v>0</v>
      </c>
      <c r="AC90" s="36" t="s">
        <v>301</v>
      </c>
    </row>
    <row r="91" spans="1:29" s="33" customFormat="1">
      <c r="A91" s="79" t="s">
        <v>206</v>
      </c>
      <c r="B91" s="244">
        <v>9.1</v>
      </c>
      <c r="C91" s="44">
        <v>0</v>
      </c>
      <c r="D91" s="44">
        <v>0</v>
      </c>
      <c r="E91" s="44">
        <v>3</v>
      </c>
      <c r="F91" s="44">
        <v>24</v>
      </c>
      <c r="G91" s="44">
        <v>8</v>
      </c>
      <c r="H91" s="44">
        <v>8</v>
      </c>
      <c r="I91" s="62">
        <f t="shared" si="6"/>
        <v>56</v>
      </c>
      <c r="J91" s="44">
        <v>44</v>
      </c>
      <c r="K91" s="44">
        <v>0</v>
      </c>
      <c r="L91" s="44">
        <v>12</v>
      </c>
      <c r="M91" s="44">
        <v>0</v>
      </c>
      <c r="N91" s="44">
        <v>24</v>
      </c>
      <c r="O91" s="44">
        <v>2</v>
      </c>
      <c r="P91" s="62">
        <f t="shared" si="7"/>
        <v>9</v>
      </c>
      <c r="Q91" s="44">
        <v>9</v>
      </c>
      <c r="R91" s="44">
        <v>0</v>
      </c>
      <c r="S91" s="44">
        <v>0</v>
      </c>
      <c r="T91" s="44">
        <v>1</v>
      </c>
      <c r="U91" s="44">
        <v>0</v>
      </c>
      <c r="V91" s="44">
        <v>0</v>
      </c>
      <c r="W91" s="44">
        <v>0</v>
      </c>
      <c r="X91" s="62">
        <f t="shared" si="5"/>
        <v>89</v>
      </c>
      <c r="Y91" s="62">
        <f t="shared" si="8"/>
        <v>33</v>
      </c>
      <c r="Z91" s="44">
        <v>72</v>
      </c>
      <c r="AA91" s="44">
        <v>0</v>
      </c>
      <c r="AB91" s="44">
        <v>0</v>
      </c>
      <c r="AC91" s="36" t="s">
        <v>301</v>
      </c>
    </row>
    <row r="92" spans="1:29" s="33" customFormat="1">
      <c r="A92" s="79" t="s">
        <v>302</v>
      </c>
      <c r="B92" s="244">
        <v>9.17</v>
      </c>
      <c r="C92" s="44">
        <v>0</v>
      </c>
      <c r="D92" s="44">
        <v>0</v>
      </c>
      <c r="E92" s="44">
        <v>6</v>
      </c>
      <c r="F92" s="44">
        <v>96</v>
      </c>
      <c r="G92" s="44">
        <v>48</v>
      </c>
      <c r="H92" s="44">
        <v>7</v>
      </c>
      <c r="I92" s="62">
        <f t="shared" si="6"/>
        <v>94</v>
      </c>
      <c r="J92" s="44">
        <v>41</v>
      </c>
      <c r="K92" s="44">
        <v>24</v>
      </c>
      <c r="L92" s="44">
        <v>29</v>
      </c>
      <c r="M92" s="44">
        <v>0</v>
      </c>
      <c r="N92" s="44">
        <v>27</v>
      </c>
      <c r="O92" s="44">
        <v>1</v>
      </c>
      <c r="P92" s="62">
        <f t="shared" si="7"/>
        <v>7</v>
      </c>
      <c r="Q92" s="44">
        <v>0</v>
      </c>
      <c r="R92" s="44">
        <v>0</v>
      </c>
      <c r="S92" s="44">
        <v>7</v>
      </c>
      <c r="T92" s="44">
        <v>0</v>
      </c>
      <c r="U92" s="44">
        <v>0</v>
      </c>
      <c r="V92" s="44">
        <v>0</v>
      </c>
      <c r="W92" s="44">
        <v>0</v>
      </c>
      <c r="X92" s="62">
        <f t="shared" si="5"/>
        <v>197</v>
      </c>
      <c r="Y92" s="62">
        <f t="shared" si="8"/>
        <v>75</v>
      </c>
      <c r="Z92" s="44">
        <v>197</v>
      </c>
      <c r="AA92" s="44">
        <v>0</v>
      </c>
      <c r="AB92" s="44">
        <v>0</v>
      </c>
      <c r="AC92" s="36" t="s">
        <v>301</v>
      </c>
    </row>
    <row r="93" spans="1:29" s="33" customFormat="1">
      <c r="A93" s="79" t="s">
        <v>303</v>
      </c>
      <c r="B93" s="244">
        <v>10.9</v>
      </c>
      <c r="C93" s="44">
        <v>0</v>
      </c>
      <c r="D93" s="44">
        <v>0</v>
      </c>
      <c r="E93" s="44">
        <v>0</v>
      </c>
      <c r="F93" s="44">
        <v>0</v>
      </c>
      <c r="G93" s="44">
        <v>0</v>
      </c>
      <c r="H93" s="44">
        <v>2</v>
      </c>
      <c r="I93" s="62">
        <f t="shared" si="6"/>
        <v>20</v>
      </c>
      <c r="J93" s="44">
        <v>20</v>
      </c>
      <c r="K93" s="44">
        <v>0</v>
      </c>
      <c r="L93" s="44">
        <v>0</v>
      </c>
      <c r="M93" s="44">
        <v>0</v>
      </c>
      <c r="N93" s="44">
        <v>2</v>
      </c>
      <c r="O93" s="44">
        <v>0</v>
      </c>
      <c r="P93" s="62">
        <f t="shared" si="7"/>
        <v>0</v>
      </c>
      <c r="Q93" s="44">
        <v>0</v>
      </c>
      <c r="R93" s="44">
        <v>0</v>
      </c>
      <c r="S93" s="44">
        <v>0</v>
      </c>
      <c r="T93" s="44">
        <v>0</v>
      </c>
      <c r="U93" s="44">
        <v>0</v>
      </c>
      <c r="V93" s="44">
        <v>0</v>
      </c>
      <c r="W93" s="44">
        <v>0</v>
      </c>
      <c r="X93" s="62">
        <f t="shared" si="5"/>
        <v>20</v>
      </c>
      <c r="Y93" s="62">
        <f t="shared" si="8"/>
        <v>2</v>
      </c>
      <c r="Z93" s="44">
        <v>12</v>
      </c>
      <c r="AA93" s="44">
        <v>0</v>
      </c>
      <c r="AB93" s="44">
        <v>0</v>
      </c>
      <c r="AC93" s="36" t="s">
        <v>301</v>
      </c>
    </row>
    <row r="94" spans="1:29" s="33" customFormat="1">
      <c r="A94" s="79" t="s">
        <v>304</v>
      </c>
      <c r="B94" s="35" t="s">
        <v>305</v>
      </c>
      <c r="C94" s="44">
        <v>0</v>
      </c>
      <c r="D94" s="44">
        <v>0</v>
      </c>
      <c r="E94" s="44">
        <v>0</v>
      </c>
      <c r="F94" s="44">
        <v>14</v>
      </c>
      <c r="G94" s="44">
        <v>7</v>
      </c>
      <c r="H94" s="44">
        <v>8</v>
      </c>
      <c r="I94" s="62">
        <f t="shared" si="6"/>
        <v>37</v>
      </c>
      <c r="J94" s="44">
        <v>0</v>
      </c>
      <c r="K94" s="44">
        <v>12</v>
      </c>
      <c r="L94" s="44">
        <v>18</v>
      </c>
      <c r="M94" s="44">
        <v>7</v>
      </c>
      <c r="N94" s="44">
        <v>0</v>
      </c>
      <c r="O94" s="44">
        <v>0</v>
      </c>
      <c r="P94" s="62">
        <f t="shared" si="7"/>
        <v>0</v>
      </c>
      <c r="Q94" s="44">
        <v>0</v>
      </c>
      <c r="R94" s="44">
        <v>0</v>
      </c>
      <c r="S94" s="44">
        <v>0</v>
      </c>
      <c r="T94" s="44">
        <v>0</v>
      </c>
      <c r="U94" s="44">
        <v>2</v>
      </c>
      <c r="V94" s="44">
        <v>4</v>
      </c>
      <c r="W94" s="44">
        <v>2</v>
      </c>
      <c r="X94" s="62">
        <f t="shared" si="5"/>
        <v>55</v>
      </c>
      <c r="Y94" s="62">
        <f t="shared" si="8"/>
        <v>9</v>
      </c>
      <c r="Z94" s="44">
        <v>56</v>
      </c>
      <c r="AA94" s="44">
        <v>0</v>
      </c>
      <c r="AB94" s="44">
        <v>0</v>
      </c>
      <c r="AC94" s="36" t="s">
        <v>306</v>
      </c>
    </row>
    <row r="95" spans="1:29" s="33" customFormat="1">
      <c r="A95" s="79" t="s">
        <v>307</v>
      </c>
      <c r="B95" s="35" t="s">
        <v>308</v>
      </c>
      <c r="C95" s="44">
        <v>0</v>
      </c>
      <c r="D95" s="44">
        <v>0</v>
      </c>
      <c r="E95" s="44">
        <v>2</v>
      </c>
      <c r="F95" s="44">
        <v>18</v>
      </c>
      <c r="G95" s="44">
        <v>15</v>
      </c>
      <c r="H95" s="44">
        <v>2</v>
      </c>
      <c r="I95" s="62">
        <f t="shared" si="6"/>
        <v>24</v>
      </c>
      <c r="J95" s="44">
        <v>10</v>
      </c>
      <c r="K95" s="44">
        <v>14</v>
      </c>
      <c r="L95" s="44">
        <v>0</v>
      </c>
      <c r="M95" s="44">
        <v>0</v>
      </c>
      <c r="N95" s="44">
        <v>16</v>
      </c>
      <c r="O95" s="44">
        <v>0</v>
      </c>
      <c r="P95" s="62">
        <f t="shared" si="7"/>
        <v>0</v>
      </c>
      <c r="Q95" s="44">
        <v>0</v>
      </c>
      <c r="R95" s="44">
        <v>0</v>
      </c>
      <c r="S95" s="44">
        <v>0</v>
      </c>
      <c r="T95" s="44">
        <v>0</v>
      </c>
      <c r="U95" s="44">
        <v>0</v>
      </c>
      <c r="V95" s="44">
        <v>0</v>
      </c>
      <c r="W95" s="44">
        <v>0</v>
      </c>
      <c r="X95" s="62">
        <f t="shared" si="5"/>
        <v>42</v>
      </c>
      <c r="Y95" s="62">
        <f t="shared" si="8"/>
        <v>31</v>
      </c>
      <c r="Z95" s="44">
        <v>44</v>
      </c>
      <c r="AA95" s="44">
        <v>0</v>
      </c>
      <c r="AB95" s="44">
        <v>0</v>
      </c>
      <c r="AC95" s="36" t="s">
        <v>306</v>
      </c>
    </row>
    <row r="96" spans="1:29" s="33" customFormat="1">
      <c r="A96" s="79" t="s">
        <v>309</v>
      </c>
      <c r="B96" s="35" t="s">
        <v>310</v>
      </c>
      <c r="C96" s="44">
        <v>0</v>
      </c>
      <c r="D96" s="44">
        <v>0</v>
      </c>
      <c r="E96" s="44">
        <v>2</v>
      </c>
      <c r="F96" s="44">
        <v>13</v>
      </c>
      <c r="G96" s="44">
        <v>1</v>
      </c>
      <c r="H96" s="44">
        <v>2</v>
      </c>
      <c r="I96" s="62">
        <f t="shared" si="6"/>
        <v>26</v>
      </c>
      <c r="J96" s="44">
        <v>0</v>
      </c>
      <c r="K96" s="44">
        <v>14</v>
      </c>
      <c r="L96" s="44">
        <v>0</v>
      </c>
      <c r="M96" s="44">
        <v>12</v>
      </c>
      <c r="N96" s="44">
        <v>0</v>
      </c>
      <c r="O96" s="44">
        <v>0</v>
      </c>
      <c r="P96" s="62">
        <f t="shared" si="7"/>
        <v>0</v>
      </c>
      <c r="Q96" s="44">
        <v>0</v>
      </c>
      <c r="R96" s="44">
        <v>0</v>
      </c>
      <c r="S96" s="44">
        <v>0</v>
      </c>
      <c r="T96" s="44">
        <v>0</v>
      </c>
      <c r="U96" s="44">
        <v>0</v>
      </c>
      <c r="V96" s="44">
        <v>0</v>
      </c>
      <c r="W96" s="44">
        <v>0</v>
      </c>
      <c r="X96" s="62">
        <f t="shared" si="5"/>
        <v>39</v>
      </c>
      <c r="Y96" s="62">
        <f t="shared" si="8"/>
        <v>1</v>
      </c>
      <c r="Z96" s="44">
        <v>39</v>
      </c>
      <c r="AA96" s="44">
        <v>0</v>
      </c>
      <c r="AB96" s="44">
        <v>0</v>
      </c>
      <c r="AC96" s="36" t="s">
        <v>306</v>
      </c>
    </row>
    <row r="97" spans="1:32" s="33" customFormat="1">
      <c r="A97" s="79" t="s">
        <v>129</v>
      </c>
      <c r="B97" s="35" t="s">
        <v>130</v>
      </c>
      <c r="C97" s="44">
        <v>0</v>
      </c>
      <c r="D97" s="44">
        <v>0</v>
      </c>
      <c r="E97" s="44">
        <v>8</v>
      </c>
      <c r="F97" s="44">
        <v>64</v>
      </c>
      <c r="G97" s="44">
        <v>14</v>
      </c>
      <c r="H97" s="44">
        <v>0</v>
      </c>
      <c r="I97" s="62">
        <f t="shared" si="6"/>
        <v>0</v>
      </c>
      <c r="J97" s="44">
        <v>0</v>
      </c>
      <c r="K97" s="44">
        <v>0</v>
      </c>
      <c r="L97" s="44">
        <v>0</v>
      </c>
      <c r="M97" s="44">
        <v>0</v>
      </c>
      <c r="N97" s="44">
        <v>0</v>
      </c>
      <c r="O97" s="44">
        <v>0</v>
      </c>
      <c r="P97" s="62">
        <f t="shared" si="7"/>
        <v>0</v>
      </c>
      <c r="Q97" s="44">
        <v>0</v>
      </c>
      <c r="R97" s="44">
        <v>0</v>
      </c>
      <c r="S97" s="44">
        <v>0</v>
      </c>
      <c r="T97" s="44">
        <v>0</v>
      </c>
      <c r="U97" s="44">
        <v>0</v>
      </c>
      <c r="V97" s="44">
        <v>0</v>
      </c>
      <c r="W97" s="44">
        <v>0</v>
      </c>
      <c r="X97" s="62">
        <f t="shared" si="5"/>
        <v>64</v>
      </c>
      <c r="Y97" s="62">
        <f t="shared" si="8"/>
        <v>14</v>
      </c>
      <c r="Z97" s="44">
        <v>64</v>
      </c>
      <c r="AA97" s="44">
        <v>0</v>
      </c>
      <c r="AB97" s="44">
        <v>0</v>
      </c>
      <c r="AC97" s="36" t="s">
        <v>306</v>
      </c>
    </row>
    <row r="98" spans="1:32" s="33" customFormat="1" ht="10.8" customHeight="1">
      <c r="A98" s="79" t="s">
        <v>260</v>
      </c>
      <c r="B98" s="35" t="s">
        <v>311</v>
      </c>
      <c r="C98" s="243">
        <v>0</v>
      </c>
      <c r="D98" s="243">
        <v>0</v>
      </c>
      <c r="E98" s="243">
        <v>30</v>
      </c>
      <c r="F98" s="243">
        <v>527</v>
      </c>
      <c r="G98" s="243">
        <v>32</v>
      </c>
      <c r="H98" s="243">
        <v>14</v>
      </c>
      <c r="I98" s="62">
        <f t="shared" si="6"/>
        <v>207</v>
      </c>
      <c r="J98" s="243">
        <v>48</v>
      </c>
      <c r="K98" s="243">
        <v>63</v>
      </c>
      <c r="L98" s="243">
        <v>27</v>
      </c>
      <c r="M98" s="243">
        <v>69</v>
      </c>
      <c r="N98" s="243">
        <v>15</v>
      </c>
      <c r="O98" s="243">
        <v>5</v>
      </c>
      <c r="P98" s="62">
        <f t="shared" si="7"/>
        <v>49</v>
      </c>
      <c r="Q98" s="243">
        <v>37</v>
      </c>
      <c r="R98" s="243">
        <v>12</v>
      </c>
      <c r="S98" s="243">
        <v>0</v>
      </c>
      <c r="T98" s="243">
        <v>0</v>
      </c>
      <c r="U98" s="243">
        <v>0</v>
      </c>
      <c r="V98" s="243">
        <v>0</v>
      </c>
      <c r="W98" s="243">
        <v>0</v>
      </c>
      <c r="X98" s="62">
        <f t="shared" si="5"/>
        <v>783</v>
      </c>
      <c r="Y98" s="62">
        <f t="shared" si="8"/>
        <v>47</v>
      </c>
      <c r="Z98" s="243">
        <v>783</v>
      </c>
      <c r="AA98" s="243">
        <v>0</v>
      </c>
      <c r="AB98" s="243">
        <v>0</v>
      </c>
      <c r="AC98" s="36" t="s">
        <v>312</v>
      </c>
    </row>
    <row r="99" spans="1:32" s="33" customFormat="1">
      <c r="A99" s="79" t="s">
        <v>313</v>
      </c>
      <c r="B99" s="58" t="s">
        <v>36</v>
      </c>
      <c r="C99" s="44">
        <v>0</v>
      </c>
      <c r="D99" s="44">
        <v>0</v>
      </c>
      <c r="E99" s="44">
        <v>5</v>
      </c>
      <c r="F99" s="44">
        <v>58</v>
      </c>
      <c r="G99" s="44">
        <v>58</v>
      </c>
      <c r="H99" s="44">
        <v>4</v>
      </c>
      <c r="I99" s="62">
        <f t="shared" si="6"/>
        <v>42</v>
      </c>
      <c r="J99" s="44">
        <v>26</v>
      </c>
      <c r="K99" s="44">
        <v>16</v>
      </c>
      <c r="L99" s="44">
        <v>0</v>
      </c>
      <c r="M99" s="44">
        <v>0</v>
      </c>
      <c r="N99" s="44">
        <v>42</v>
      </c>
      <c r="O99" s="44">
        <v>2</v>
      </c>
      <c r="P99" s="62">
        <f t="shared" si="7"/>
        <v>10</v>
      </c>
      <c r="Q99" s="44">
        <v>10</v>
      </c>
      <c r="R99" s="44">
        <v>0</v>
      </c>
      <c r="S99" s="44">
        <v>0</v>
      </c>
      <c r="T99" s="44">
        <v>10</v>
      </c>
      <c r="U99" s="44">
        <v>0</v>
      </c>
      <c r="V99" s="44">
        <v>0</v>
      </c>
      <c r="W99" s="44">
        <v>0</v>
      </c>
      <c r="X99" s="62">
        <f t="shared" si="5"/>
        <v>110</v>
      </c>
      <c r="Y99" s="62">
        <f t="shared" si="8"/>
        <v>110</v>
      </c>
      <c r="Z99" s="44">
        <v>109</v>
      </c>
      <c r="AA99" s="44">
        <v>0</v>
      </c>
      <c r="AB99" s="44">
        <v>0</v>
      </c>
      <c r="AC99" s="36" t="s">
        <v>314</v>
      </c>
    </row>
    <row r="100" spans="1:32" s="33" customFormat="1">
      <c r="A100" s="79" t="s">
        <v>315</v>
      </c>
      <c r="B100" s="58" t="s">
        <v>146</v>
      </c>
      <c r="C100" s="44">
        <v>0</v>
      </c>
      <c r="D100" s="44">
        <v>0</v>
      </c>
      <c r="E100" s="44">
        <v>3</v>
      </c>
      <c r="F100" s="44">
        <v>29</v>
      </c>
      <c r="G100" s="44">
        <v>25</v>
      </c>
      <c r="H100" s="44">
        <v>4</v>
      </c>
      <c r="I100" s="62">
        <f t="shared" si="6"/>
        <v>31</v>
      </c>
      <c r="J100" s="44">
        <v>8</v>
      </c>
      <c r="K100" s="44">
        <v>8</v>
      </c>
      <c r="L100" s="44">
        <v>15</v>
      </c>
      <c r="M100" s="44">
        <v>0</v>
      </c>
      <c r="N100" s="44">
        <v>18</v>
      </c>
      <c r="O100" s="44">
        <v>2</v>
      </c>
      <c r="P100" s="62">
        <f t="shared" si="7"/>
        <v>13</v>
      </c>
      <c r="Q100" s="44">
        <v>13</v>
      </c>
      <c r="R100" s="44">
        <v>0</v>
      </c>
      <c r="S100" s="44">
        <v>0</v>
      </c>
      <c r="T100" s="44">
        <v>6</v>
      </c>
      <c r="U100" s="44">
        <v>0</v>
      </c>
      <c r="V100" s="44">
        <v>0</v>
      </c>
      <c r="W100" s="44">
        <v>0</v>
      </c>
      <c r="X100" s="62">
        <f t="shared" si="5"/>
        <v>73</v>
      </c>
      <c r="Y100" s="62">
        <f t="shared" si="8"/>
        <v>49</v>
      </c>
      <c r="Z100" s="44">
        <v>59</v>
      </c>
      <c r="AA100" s="44">
        <v>0</v>
      </c>
      <c r="AB100" s="44">
        <v>0</v>
      </c>
      <c r="AC100" s="36" t="s">
        <v>314</v>
      </c>
    </row>
    <row r="101" spans="1:32" s="33" customFormat="1">
      <c r="A101" s="79" t="s">
        <v>316</v>
      </c>
      <c r="B101" s="58" t="s">
        <v>170</v>
      </c>
      <c r="C101" s="44">
        <v>0</v>
      </c>
      <c r="D101" s="44">
        <v>0</v>
      </c>
      <c r="E101" s="44">
        <v>1</v>
      </c>
      <c r="F101" s="44">
        <v>14</v>
      </c>
      <c r="G101" s="44">
        <v>14</v>
      </c>
      <c r="H101" s="44">
        <v>2</v>
      </c>
      <c r="I101" s="62">
        <f t="shared" si="6"/>
        <v>23</v>
      </c>
      <c r="J101" s="44">
        <v>0</v>
      </c>
      <c r="K101" s="44">
        <v>11</v>
      </c>
      <c r="L101" s="44">
        <v>12</v>
      </c>
      <c r="M101" s="44">
        <v>0</v>
      </c>
      <c r="N101" s="44">
        <v>23</v>
      </c>
      <c r="O101" s="44">
        <v>5</v>
      </c>
      <c r="P101" s="62">
        <f t="shared" si="7"/>
        <v>58</v>
      </c>
      <c r="Q101" s="44">
        <v>39</v>
      </c>
      <c r="R101" s="44">
        <v>19</v>
      </c>
      <c r="S101" s="44">
        <v>0</v>
      </c>
      <c r="T101" s="44">
        <v>58</v>
      </c>
      <c r="U101" s="44">
        <v>0</v>
      </c>
      <c r="V101" s="44">
        <v>0</v>
      </c>
      <c r="W101" s="44">
        <v>0</v>
      </c>
      <c r="X101" s="62">
        <f t="shared" si="5"/>
        <v>95</v>
      </c>
      <c r="Y101" s="62">
        <f t="shared" si="8"/>
        <v>95</v>
      </c>
      <c r="Z101" s="44">
        <v>95</v>
      </c>
      <c r="AA101" s="44">
        <v>0</v>
      </c>
      <c r="AB101" s="44">
        <v>0</v>
      </c>
      <c r="AC101" s="36" t="s">
        <v>314</v>
      </c>
    </row>
    <row r="102" spans="1:32" s="33" customFormat="1">
      <c r="A102" s="79" t="s">
        <v>317</v>
      </c>
      <c r="B102" s="35" t="s">
        <v>318</v>
      </c>
      <c r="C102" s="44">
        <v>0</v>
      </c>
      <c r="D102" s="44">
        <v>0</v>
      </c>
      <c r="E102" s="44">
        <v>1</v>
      </c>
      <c r="F102" s="44">
        <v>14</v>
      </c>
      <c r="G102" s="44">
        <v>2</v>
      </c>
      <c r="H102" s="44">
        <v>1</v>
      </c>
      <c r="I102" s="62">
        <f t="shared" si="6"/>
        <v>10</v>
      </c>
      <c r="J102" s="44">
        <v>0</v>
      </c>
      <c r="K102" s="44">
        <v>10</v>
      </c>
      <c r="L102" s="44">
        <v>0</v>
      </c>
      <c r="M102" s="44">
        <v>0</v>
      </c>
      <c r="N102" s="44">
        <v>0</v>
      </c>
      <c r="O102" s="44">
        <v>2</v>
      </c>
      <c r="P102" s="62">
        <f t="shared" si="7"/>
        <v>8</v>
      </c>
      <c r="Q102" s="44">
        <v>0</v>
      </c>
      <c r="R102" s="44">
        <v>0</v>
      </c>
      <c r="S102" s="44">
        <v>8</v>
      </c>
      <c r="T102" s="44">
        <v>3</v>
      </c>
      <c r="U102" s="44">
        <v>1</v>
      </c>
      <c r="V102" s="44">
        <v>4</v>
      </c>
      <c r="W102" s="44">
        <v>0</v>
      </c>
      <c r="X102" s="62">
        <f t="shared" si="5"/>
        <v>36</v>
      </c>
      <c r="Y102" s="62">
        <f t="shared" si="8"/>
        <v>5</v>
      </c>
      <c r="Z102" s="44">
        <v>31</v>
      </c>
      <c r="AA102" s="44">
        <v>0</v>
      </c>
      <c r="AB102" s="44">
        <v>0</v>
      </c>
      <c r="AC102" s="36" t="s">
        <v>319</v>
      </c>
    </row>
    <row r="103" spans="1:32" s="33" customFormat="1">
      <c r="A103" s="79" t="s">
        <v>125</v>
      </c>
      <c r="B103" s="35" t="s">
        <v>126</v>
      </c>
      <c r="C103" s="44">
        <v>0</v>
      </c>
      <c r="D103" s="44">
        <v>0</v>
      </c>
      <c r="E103" s="44">
        <v>5</v>
      </c>
      <c r="F103" s="44">
        <v>48</v>
      </c>
      <c r="G103" s="44">
        <v>4</v>
      </c>
      <c r="H103" s="44">
        <v>3</v>
      </c>
      <c r="I103" s="62">
        <f t="shared" si="6"/>
        <v>24</v>
      </c>
      <c r="J103" s="44">
        <v>16</v>
      </c>
      <c r="K103" s="44">
        <v>8</v>
      </c>
      <c r="L103" s="44">
        <v>0</v>
      </c>
      <c r="M103" s="44">
        <v>0</v>
      </c>
      <c r="N103" s="44">
        <v>4</v>
      </c>
      <c r="O103" s="44">
        <v>2</v>
      </c>
      <c r="P103" s="62">
        <f t="shared" si="7"/>
        <v>11</v>
      </c>
      <c r="Q103" s="44">
        <v>0</v>
      </c>
      <c r="R103" s="44">
        <v>11</v>
      </c>
      <c r="S103" s="44">
        <v>0</v>
      </c>
      <c r="T103" s="44">
        <v>1</v>
      </c>
      <c r="U103" s="44"/>
      <c r="V103" s="44">
        <v>0</v>
      </c>
      <c r="W103" s="44">
        <v>0</v>
      </c>
      <c r="X103" s="62">
        <f t="shared" si="5"/>
        <v>83</v>
      </c>
      <c r="Y103" s="62">
        <f t="shared" si="8"/>
        <v>9</v>
      </c>
      <c r="Z103" s="44">
        <v>69</v>
      </c>
      <c r="AA103" s="44">
        <v>0</v>
      </c>
      <c r="AB103" s="44">
        <v>0</v>
      </c>
      <c r="AC103" s="36" t="s">
        <v>319</v>
      </c>
    </row>
    <row r="104" spans="1:32" s="33" customFormat="1">
      <c r="A104" s="79" t="s">
        <v>219</v>
      </c>
      <c r="B104" s="35" t="s">
        <v>220</v>
      </c>
      <c r="C104" s="44">
        <v>0</v>
      </c>
      <c r="D104" s="44">
        <v>0</v>
      </c>
      <c r="E104" s="44">
        <v>1</v>
      </c>
      <c r="F104" s="44">
        <v>12</v>
      </c>
      <c r="G104" s="44">
        <v>2</v>
      </c>
      <c r="H104" s="44">
        <v>1</v>
      </c>
      <c r="I104" s="62">
        <f t="shared" si="6"/>
        <v>11</v>
      </c>
      <c r="J104" s="44">
        <v>0</v>
      </c>
      <c r="K104" s="44">
        <v>11</v>
      </c>
      <c r="L104" s="44">
        <v>0</v>
      </c>
      <c r="M104" s="44">
        <v>0</v>
      </c>
      <c r="N104" s="44">
        <v>1</v>
      </c>
      <c r="O104" s="44">
        <v>2</v>
      </c>
      <c r="P104" s="62">
        <f t="shared" si="7"/>
        <v>11</v>
      </c>
      <c r="Q104" s="44">
        <v>0</v>
      </c>
      <c r="R104" s="44">
        <v>11</v>
      </c>
      <c r="S104" s="44">
        <v>0</v>
      </c>
      <c r="T104" s="44">
        <v>2</v>
      </c>
      <c r="U104" s="44">
        <v>2</v>
      </c>
      <c r="V104" s="44">
        <v>10</v>
      </c>
      <c r="W104" s="44">
        <v>1</v>
      </c>
      <c r="X104" s="62">
        <f t="shared" si="5"/>
        <v>44</v>
      </c>
      <c r="Y104" s="62">
        <f t="shared" si="8"/>
        <v>6</v>
      </c>
      <c r="Z104" s="44">
        <v>31</v>
      </c>
      <c r="AA104" s="44">
        <v>0</v>
      </c>
      <c r="AB104" s="44">
        <v>0</v>
      </c>
      <c r="AC104" s="36" t="s">
        <v>319</v>
      </c>
    </row>
    <row r="105" spans="1:32" s="33" customFormat="1">
      <c r="A105" s="79" t="s">
        <v>37</v>
      </c>
      <c r="B105" s="35" t="s">
        <v>38</v>
      </c>
      <c r="C105" s="44">
        <v>0</v>
      </c>
      <c r="D105" s="44">
        <v>0</v>
      </c>
      <c r="E105" s="44">
        <v>3</v>
      </c>
      <c r="F105" s="44">
        <v>23</v>
      </c>
      <c r="G105" s="44">
        <v>13</v>
      </c>
      <c r="H105" s="44">
        <v>3</v>
      </c>
      <c r="I105" s="62">
        <f t="shared" si="6"/>
        <v>20</v>
      </c>
      <c r="J105" s="44">
        <v>0</v>
      </c>
      <c r="K105" s="44">
        <v>15</v>
      </c>
      <c r="L105" s="44">
        <v>5</v>
      </c>
      <c r="M105" s="44">
        <v>0</v>
      </c>
      <c r="N105" s="44">
        <v>7</v>
      </c>
      <c r="O105" s="44">
        <v>2</v>
      </c>
      <c r="P105" s="62">
        <f t="shared" si="7"/>
        <v>9</v>
      </c>
      <c r="Q105" s="44">
        <v>9</v>
      </c>
      <c r="R105" s="44"/>
      <c r="S105" s="44"/>
      <c r="T105" s="44">
        <v>6</v>
      </c>
      <c r="U105" s="44"/>
      <c r="V105" s="44">
        <v>0</v>
      </c>
      <c r="W105" s="44">
        <v>0</v>
      </c>
      <c r="X105" s="62">
        <f t="shared" si="5"/>
        <v>52</v>
      </c>
      <c r="Y105" s="62">
        <f t="shared" si="8"/>
        <v>26</v>
      </c>
      <c r="Z105" s="44">
        <v>31</v>
      </c>
      <c r="AA105" s="44">
        <v>0</v>
      </c>
      <c r="AB105" s="44">
        <v>0</v>
      </c>
      <c r="AC105" s="36" t="s">
        <v>319</v>
      </c>
    </row>
    <row r="106" spans="1:32" s="33" customFormat="1">
      <c r="A106" s="79" t="s">
        <v>260</v>
      </c>
      <c r="B106" s="245" t="s">
        <v>311</v>
      </c>
      <c r="C106" s="44">
        <v>0</v>
      </c>
      <c r="D106" s="44">
        <v>0</v>
      </c>
      <c r="E106" s="44">
        <v>24</v>
      </c>
      <c r="F106" s="44">
        <v>438</v>
      </c>
      <c r="G106" s="44">
        <v>0</v>
      </c>
      <c r="H106" s="44">
        <v>31</v>
      </c>
      <c r="I106" s="62">
        <f t="shared" si="6"/>
        <v>416</v>
      </c>
      <c r="J106" s="44">
        <v>176</v>
      </c>
      <c r="K106" s="44">
        <v>60</v>
      </c>
      <c r="L106" s="44">
        <v>120</v>
      </c>
      <c r="M106" s="44">
        <v>60</v>
      </c>
      <c r="N106" s="44">
        <v>0</v>
      </c>
      <c r="O106" s="44">
        <v>0</v>
      </c>
      <c r="P106" s="62">
        <f t="shared" si="7"/>
        <v>0</v>
      </c>
      <c r="Q106" s="44">
        <v>0</v>
      </c>
      <c r="R106" s="44">
        <v>0</v>
      </c>
      <c r="S106" s="44">
        <v>0</v>
      </c>
      <c r="T106" s="44">
        <v>0</v>
      </c>
      <c r="U106" s="44">
        <v>0</v>
      </c>
      <c r="V106" s="44">
        <v>0</v>
      </c>
      <c r="W106" s="44">
        <v>0</v>
      </c>
      <c r="X106" s="62">
        <f t="shared" si="5"/>
        <v>854</v>
      </c>
      <c r="Y106" s="62">
        <f t="shared" si="8"/>
        <v>0</v>
      </c>
      <c r="Z106" s="44">
        <v>854</v>
      </c>
      <c r="AA106" s="44">
        <v>0</v>
      </c>
      <c r="AB106" s="44">
        <v>0</v>
      </c>
      <c r="AC106" s="36" t="s">
        <v>320</v>
      </c>
    </row>
    <row r="107" spans="1:32" s="33" customFormat="1">
      <c r="A107" s="79" t="s">
        <v>321</v>
      </c>
      <c r="B107" s="245" t="s">
        <v>36</v>
      </c>
      <c r="C107" s="44">
        <v>0</v>
      </c>
      <c r="D107" s="44">
        <v>0</v>
      </c>
      <c r="E107" s="44">
        <v>2</v>
      </c>
      <c r="F107" s="44">
        <v>22</v>
      </c>
      <c r="G107" s="44">
        <v>22</v>
      </c>
      <c r="H107" s="44">
        <v>1</v>
      </c>
      <c r="I107" s="62">
        <f t="shared" si="6"/>
        <v>10</v>
      </c>
      <c r="J107" s="44">
        <v>10</v>
      </c>
      <c r="K107" s="44">
        <v>0</v>
      </c>
      <c r="L107" s="44">
        <v>0</v>
      </c>
      <c r="M107" s="44">
        <v>0</v>
      </c>
      <c r="N107" s="44">
        <v>10</v>
      </c>
      <c r="O107" s="44">
        <v>0</v>
      </c>
      <c r="P107" s="62">
        <f t="shared" si="7"/>
        <v>0</v>
      </c>
      <c r="Q107" s="44">
        <v>0</v>
      </c>
      <c r="R107" s="44"/>
      <c r="S107" s="44"/>
      <c r="T107" s="44"/>
      <c r="U107" s="44"/>
      <c r="V107" s="44"/>
      <c r="W107" s="44">
        <v>0</v>
      </c>
      <c r="X107" s="62">
        <f t="shared" si="5"/>
        <v>32</v>
      </c>
      <c r="Y107" s="62">
        <f t="shared" si="8"/>
        <v>32</v>
      </c>
      <c r="Z107" s="44">
        <v>32</v>
      </c>
      <c r="AA107" s="44">
        <v>0</v>
      </c>
      <c r="AB107" s="44">
        <v>0</v>
      </c>
      <c r="AC107" s="36" t="s">
        <v>320</v>
      </c>
    </row>
    <row r="108" spans="1:32" s="33" customFormat="1">
      <c r="A108" s="79" t="s">
        <v>37</v>
      </c>
      <c r="B108" s="35" t="s">
        <v>38</v>
      </c>
      <c r="C108" s="44">
        <v>0</v>
      </c>
      <c r="D108" s="44">
        <v>0</v>
      </c>
      <c r="E108" s="44">
        <v>4</v>
      </c>
      <c r="F108" s="44">
        <v>33</v>
      </c>
      <c r="G108" s="44">
        <v>15</v>
      </c>
      <c r="H108" s="44">
        <v>4</v>
      </c>
      <c r="I108" s="62">
        <f t="shared" si="6"/>
        <v>24</v>
      </c>
      <c r="J108" s="44">
        <v>7</v>
      </c>
      <c r="K108" s="44">
        <v>6</v>
      </c>
      <c r="L108" s="44">
        <v>5</v>
      </c>
      <c r="M108" s="44">
        <v>6</v>
      </c>
      <c r="N108" s="44">
        <v>11</v>
      </c>
      <c r="O108" s="44">
        <v>7</v>
      </c>
      <c r="P108" s="62">
        <f t="shared" si="7"/>
        <v>33</v>
      </c>
      <c r="Q108" s="44">
        <v>25</v>
      </c>
      <c r="R108" s="44">
        <v>4</v>
      </c>
      <c r="S108" s="44">
        <v>4</v>
      </c>
      <c r="T108" s="44">
        <v>24</v>
      </c>
      <c r="U108" s="44">
        <v>3</v>
      </c>
      <c r="V108" s="44">
        <v>11</v>
      </c>
      <c r="W108" s="44">
        <v>2</v>
      </c>
      <c r="X108" s="62">
        <f t="shared" si="5"/>
        <v>101</v>
      </c>
      <c r="Y108" s="62">
        <f t="shared" si="8"/>
        <v>52</v>
      </c>
      <c r="Z108" s="44">
        <v>85</v>
      </c>
      <c r="AA108" s="44">
        <v>0</v>
      </c>
      <c r="AB108" s="44">
        <v>0</v>
      </c>
      <c r="AC108" s="36" t="s">
        <v>322</v>
      </c>
    </row>
    <row r="109" spans="1:32" s="246" customFormat="1">
      <c r="A109" s="79" t="s">
        <v>125</v>
      </c>
      <c r="B109" s="35" t="s">
        <v>126</v>
      </c>
      <c r="C109" s="44">
        <v>0</v>
      </c>
      <c r="D109" s="44">
        <v>0</v>
      </c>
      <c r="E109" s="44">
        <v>4</v>
      </c>
      <c r="F109" s="44">
        <v>42</v>
      </c>
      <c r="G109" s="44">
        <v>12</v>
      </c>
      <c r="H109" s="44">
        <v>10</v>
      </c>
      <c r="I109" s="62">
        <f t="shared" si="6"/>
        <v>73</v>
      </c>
      <c r="J109" s="44">
        <v>40</v>
      </c>
      <c r="K109" s="44">
        <v>0</v>
      </c>
      <c r="L109" s="44">
        <v>33</v>
      </c>
      <c r="M109" s="44">
        <v>0</v>
      </c>
      <c r="N109" s="44">
        <v>9</v>
      </c>
      <c r="O109" s="44">
        <v>0</v>
      </c>
      <c r="P109" s="62">
        <f t="shared" si="7"/>
        <v>0</v>
      </c>
      <c r="Q109" s="44">
        <v>0</v>
      </c>
      <c r="R109" s="44">
        <v>0</v>
      </c>
      <c r="S109" s="44">
        <v>0</v>
      </c>
      <c r="T109" s="44">
        <v>0</v>
      </c>
      <c r="U109" s="44">
        <v>0</v>
      </c>
      <c r="V109" s="44">
        <v>0</v>
      </c>
      <c r="W109" s="44">
        <v>0</v>
      </c>
      <c r="X109" s="62">
        <f t="shared" si="5"/>
        <v>115</v>
      </c>
      <c r="Y109" s="62">
        <f t="shared" si="8"/>
        <v>21</v>
      </c>
      <c r="Z109" s="44">
        <f>F109+60</f>
        <v>102</v>
      </c>
      <c r="AA109" s="44">
        <v>0</v>
      </c>
      <c r="AB109" s="44">
        <v>0</v>
      </c>
      <c r="AC109" s="36" t="s">
        <v>323</v>
      </c>
    </row>
    <row r="110" spans="1:32" s="246" customFormat="1">
      <c r="A110" s="79" t="s">
        <v>127</v>
      </c>
      <c r="B110" s="35" t="s">
        <v>324</v>
      </c>
      <c r="C110" s="44">
        <v>0</v>
      </c>
      <c r="D110" s="44">
        <v>0</v>
      </c>
      <c r="E110" s="44">
        <v>3</v>
      </c>
      <c r="F110" s="44">
        <v>54</v>
      </c>
      <c r="G110" s="44">
        <v>18</v>
      </c>
      <c r="H110" s="44">
        <v>6</v>
      </c>
      <c r="I110" s="62">
        <f t="shared" si="6"/>
        <v>80</v>
      </c>
      <c r="J110" s="44">
        <v>47</v>
      </c>
      <c r="K110" s="44">
        <v>0</v>
      </c>
      <c r="L110" s="44">
        <v>33</v>
      </c>
      <c r="M110" s="44">
        <v>0</v>
      </c>
      <c r="N110" s="44">
        <v>15</v>
      </c>
      <c r="O110" s="44">
        <v>0</v>
      </c>
      <c r="P110" s="62">
        <f t="shared" si="7"/>
        <v>0</v>
      </c>
      <c r="Q110" s="44">
        <v>0</v>
      </c>
      <c r="R110" s="44">
        <v>0</v>
      </c>
      <c r="S110" s="44">
        <v>0</v>
      </c>
      <c r="T110" s="44">
        <v>0</v>
      </c>
      <c r="U110" s="44">
        <v>0</v>
      </c>
      <c r="V110" s="44">
        <v>0</v>
      </c>
      <c r="W110" s="44">
        <v>0</v>
      </c>
      <c r="X110" s="62">
        <f t="shared" si="5"/>
        <v>134</v>
      </c>
      <c r="Y110" s="62">
        <f t="shared" si="8"/>
        <v>33</v>
      </c>
      <c r="Z110" s="44">
        <v>76</v>
      </c>
      <c r="AA110" s="44">
        <v>0</v>
      </c>
      <c r="AB110" s="44">
        <v>0</v>
      </c>
      <c r="AC110" s="36" t="s">
        <v>323</v>
      </c>
    </row>
    <row r="111" spans="1:32" s="246" customFormat="1">
      <c r="A111" s="79" t="s">
        <v>219</v>
      </c>
      <c r="B111" s="35" t="s">
        <v>220</v>
      </c>
      <c r="C111" s="44">
        <v>0</v>
      </c>
      <c r="D111" s="44">
        <v>0</v>
      </c>
      <c r="E111" s="44">
        <v>7</v>
      </c>
      <c r="F111" s="44">
        <v>82</v>
      </c>
      <c r="G111" s="44">
        <v>21</v>
      </c>
      <c r="H111" s="44">
        <v>9</v>
      </c>
      <c r="I111" s="62">
        <f t="shared" si="6"/>
        <v>73</v>
      </c>
      <c r="J111" s="44">
        <v>67</v>
      </c>
      <c r="K111" s="44">
        <v>0</v>
      </c>
      <c r="L111" s="44">
        <v>6</v>
      </c>
      <c r="M111" s="44">
        <v>0</v>
      </c>
      <c r="N111" s="44">
        <v>17</v>
      </c>
      <c r="O111" s="44">
        <v>1</v>
      </c>
      <c r="P111" s="62">
        <f t="shared" si="7"/>
        <v>6</v>
      </c>
      <c r="Q111" s="44">
        <v>6</v>
      </c>
      <c r="R111" s="44">
        <v>0</v>
      </c>
      <c r="S111" s="44">
        <v>0</v>
      </c>
      <c r="T111" s="44">
        <v>0</v>
      </c>
      <c r="U111" s="44">
        <v>0</v>
      </c>
      <c r="V111" s="44">
        <v>0</v>
      </c>
      <c r="W111" s="44">
        <v>0</v>
      </c>
      <c r="X111" s="62">
        <f t="shared" si="5"/>
        <v>161</v>
      </c>
      <c r="Y111" s="62">
        <f t="shared" si="8"/>
        <v>38</v>
      </c>
      <c r="Z111" s="44">
        <v>79</v>
      </c>
      <c r="AA111" s="44">
        <v>0</v>
      </c>
      <c r="AB111" s="44">
        <v>0</v>
      </c>
      <c r="AC111" s="36" t="s">
        <v>323</v>
      </c>
      <c r="AF111" s="246">
        <f>14+17+13+14+9+24</f>
        <v>91</v>
      </c>
    </row>
    <row r="112" spans="1:32" s="246" customFormat="1">
      <c r="A112" s="79" t="s">
        <v>325</v>
      </c>
      <c r="B112" s="35" t="s">
        <v>326</v>
      </c>
      <c r="C112" s="44">
        <v>0</v>
      </c>
      <c r="D112" s="44">
        <v>0</v>
      </c>
      <c r="E112" s="44">
        <v>3</v>
      </c>
      <c r="F112" s="44">
        <v>33</v>
      </c>
      <c r="G112" s="44">
        <v>6</v>
      </c>
      <c r="H112" s="44">
        <v>3</v>
      </c>
      <c r="I112" s="62">
        <f t="shared" si="6"/>
        <v>30</v>
      </c>
      <c r="J112" s="44">
        <v>0</v>
      </c>
      <c r="K112" s="44">
        <v>0</v>
      </c>
      <c r="L112" s="44">
        <v>30</v>
      </c>
      <c r="M112" s="44">
        <v>0</v>
      </c>
      <c r="N112" s="44">
        <v>4</v>
      </c>
      <c r="O112" s="44">
        <v>0</v>
      </c>
      <c r="P112" s="62">
        <f t="shared" si="7"/>
        <v>0</v>
      </c>
      <c r="Q112" s="44">
        <v>0</v>
      </c>
      <c r="R112" s="44">
        <v>0</v>
      </c>
      <c r="S112" s="44">
        <v>0</v>
      </c>
      <c r="T112" s="44">
        <v>0</v>
      </c>
      <c r="U112" s="44">
        <v>0</v>
      </c>
      <c r="V112" s="44">
        <v>0</v>
      </c>
      <c r="W112" s="44">
        <v>0</v>
      </c>
      <c r="X112" s="62">
        <f t="shared" si="5"/>
        <v>63</v>
      </c>
      <c r="Y112" s="62">
        <f t="shared" si="8"/>
        <v>10</v>
      </c>
      <c r="Z112" s="44">
        <v>70</v>
      </c>
      <c r="AA112" s="44">
        <v>0</v>
      </c>
      <c r="AB112" s="44">
        <v>0</v>
      </c>
      <c r="AC112" s="36" t="s">
        <v>323</v>
      </c>
    </row>
    <row r="113" spans="1:29" customFormat="1" ht="13.2" customHeight="1">
      <c r="A113" s="247" t="s">
        <v>327</v>
      </c>
      <c r="B113" s="60" t="s">
        <v>328</v>
      </c>
      <c r="C113" s="44">
        <v>0</v>
      </c>
      <c r="D113" s="44">
        <v>0</v>
      </c>
      <c r="E113" s="44">
        <v>13</v>
      </c>
      <c r="F113" s="44">
        <v>158</v>
      </c>
      <c r="G113" s="44">
        <v>32</v>
      </c>
      <c r="H113" s="44">
        <v>4</v>
      </c>
      <c r="I113" s="62">
        <f t="shared" si="6"/>
        <v>31</v>
      </c>
      <c r="J113" s="44">
        <v>9</v>
      </c>
      <c r="K113" s="44">
        <v>7</v>
      </c>
      <c r="L113" s="44">
        <v>15</v>
      </c>
      <c r="M113" s="44">
        <v>0</v>
      </c>
      <c r="N113" s="44">
        <v>7</v>
      </c>
      <c r="O113" s="44">
        <v>6</v>
      </c>
      <c r="P113" s="62">
        <f t="shared" si="7"/>
        <v>65</v>
      </c>
      <c r="Q113" s="44">
        <v>55</v>
      </c>
      <c r="R113" s="44">
        <v>0</v>
      </c>
      <c r="S113" s="44">
        <v>10</v>
      </c>
      <c r="T113" s="44">
        <v>12</v>
      </c>
      <c r="U113" s="44">
        <v>1</v>
      </c>
      <c r="V113" s="44">
        <v>3</v>
      </c>
      <c r="W113" s="44">
        <v>0</v>
      </c>
      <c r="X113" s="62">
        <f t="shared" si="5"/>
        <v>257</v>
      </c>
      <c r="Y113" s="62">
        <f t="shared" si="8"/>
        <v>51</v>
      </c>
      <c r="Z113" s="44">
        <v>253</v>
      </c>
      <c r="AA113" s="44">
        <v>0</v>
      </c>
      <c r="AB113" s="44">
        <v>0</v>
      </c>
      <c r="AC113" s="248" t="s">
        <v>329</v>
      </c>
    </row>
    <row r="114" spans="1:29" s="33" customFormat="1">
      <c r="A114" s="30" t="s">
        <v>330</v>
      </c>
      <c r="B114" s="35" t="s">
        <v>222</v>
      </c>
      <c r="C114" s="44">
        <v>0</v>
      </c>
      <c r="D114" s="44">
        <v>0</v>
      </c>
      <c r="E114" s="44">
        <v>12</v>
      </c>
      <c r="F114" s="44">
        <v>72</v>
      </c>
      <c r="G114" s="44">
        <v>58</v>
      </c>
      <c r="H114" s="44">
        <v>4</v>
      </c>
      <c r="I114" s="62">
        <f t="shared" si="6"/>
        <v>20</v>
      </c>
      <c r="J114" s="44">
        <v>15</v>
      </c>
      <c r="K114" s="44">
        <v>0</v>
      </c>
      <c r="L114" s="44">
        <v>5</v>
      </c>
      <c r="M114" s="44">
        <v>0</v>
      </c>
      <c r="N114" s="44">
        <v>19</v>
      </c>
      <c r="O114" s="44">
        <v>2</v>
      </c>
      <c r="P114" s="62">
        <f t="shared" si="7"/>
        <v>6</v>
      </c>
      <c r="Q114" s="44">
        <v>3</v>
      </c>
      <c r="R114" s="44">
        <v>3</v>
      </c>
      <c r="S114" s="44">
        <v>0</v>
      </c>
      <c r="T114" s="44">
        <v>5</v>
      </c>
      <c r="U114" s="44">
        <v>0</v>
      </c>
      <c r="V114" s="44">
        <v>0</v>
      </c>
      <c r="W114" s="44">
        <v>0</v>
      </c>
      <c r="X114" s="62">
        <f t="shared" si="5"/>
        <v>98</v>
      </c>
      <c r="Y114" s="62">
        <f t="shared" si="8"/>
        <v>82</v>
      </c>
      <c r="Z114" s="44">
        <v>94</v>
      </c>
      <c r="AA114" s="44">
        <v>0</v>
      </c>
      <c r="AB114" s="44">
        <v>0</v>
      </c>
      <c r="AC114" s="33" t="s">
        <v>331</v>
      </c>
    </row>
    <row r="115" spans="1:29" s="33" customFormat="1">
      <c r="A115" s="79" t="s">
        <v>125</v>
      </c>
      <c r="B115" s="35" t="s">
        <v>126</v>
      </c>
      <c r="C115" s="62">
        <v>0</v>
      </c>
      <c r="D115" s="62">
        <v>0</v>
      </c>
      <c r="E115" s="44">
        <v>2</v>
      </c>
      <c r="F115" s="44">
        <v>22</v>
      </c>
      <c r="G115" s="44">
        <v>11</v>
      </c>
      <c r="H115" s="44">
        <v>4</v>
      </c>
      <c r="I115" s="62">
        <f t="shared" si="6"/>
        <v>8</v>
      </c>
      <c r="J115" s="44">
        <v>6</v>
      </c>
      <c r="K115" s="44">
        <v>0</v>
      </c>
      <c r="L115" s="44">
        <v>2</v>
      </c>
      <c r="M115" s="62">
        <v>0</v>
      </c>
      <c r="N115" s="62">
        <v>8</v>
      </c>
      <c r="O115" s="44">
        <v>1</v>
      </c>
      <c r="P115" s="62">
        <f t="shared" si="7"/>
        <v>2</v>
      </c>
      <c r="Q115" s="44">
        <v>2</v>
      </c>
      <c r="R115" s="44">
        <v>0</v>
      </c>
      <c r="S115" s="44">
        <v>0</v>
      </c>
      <c r="T115" s="44">
        <v>2</v>
      </c>
      <c r="U115" s="62">
        <v>0</v>
      </c>
      <c r="V115" s="62">
        <v>0</v>
      </c>
      <c r="W115" s="44">
        <v>0</v>
      </c>
      <c r="X115" s="62">
        <f t="shared" si="5"/>
        <v>32</v>
      </c>
      <c r="Y115" s="62">
        <f t="shared" si="8"/>
        <v>21</v>
      </c>
      <c r="Z115" s="44">
        <v>66</v>
      </c>
      <c r="AA115" s="62">
        <v>0</v>
      </c>
      <c r="AB115" s="62">
        <v>0</v>
      </c>
      <c r="AC115" s="343" t="s">
        <v>444</v>
      </c>
    </row>
    <row r="116" spans="1:29" s="33" customFormat="1">
      <c r="A116" s="79" t="s">
        <v>445</v>
      </c>
      <c r="B116" s="35" t="s">
        <v>446</v>
      </c>
      <c r="C116" s="62">
        <v>0</v>
      </c>
      <c r="D116" s="62">
        <v>0</v>
      </c>
      <c r="E116" s="44">
        <v>1</v>
      </c>
      <c r="F116" s="44">
        <v>17</v>
      </c>
      <c r="G116" s="44">
        <v>17</v>
      </c>
      <c r="H116" s="44">
        <v>5</v>
      </c>
      <c r="I116" s="62">
        <f t="shared" si="6"/>
        <v>49</v>
      </c>
      <c r="J116" s="62">
        <v>0</v>
      </c>
      <c r="K116" s="44">
        <v>12</v>
      </c>
      <c r="L116" s="44">
        <v>37</v>
      </c>
      <c r="M116" s="62">
        <v>0</v>
      </c>
      <c r="N116" s="44">
        <v>49</v>
      </c>
      <c r="O116" s="44">
        <v>4</v>
      </c>
      <c r="P116" s="62">
        <f t="shared" si="7"/>
        <v>24</v>
      </c>
      <c r="Q116" s="44">
        <v>12</v>
      </c>
      <c r="R116" s="44">
        <v>12</v>
      </c>
      <c r="S116" s="44">
        <v>0</v>
      </c>
      <c r="T116" s="44">
        <v>24</v>
      </c>
      <c r="U116" s="62">
        <v>0</v>
      </c>
      <c r="V116" s="62">
        <v>0</v>
      </c>
      <c r="W116" s="44">
        <v>0</v>
      </c>
      <c r="X116" s="62">
        <f t="shared" si="5"/>
        <v>90</v>
      </c>
      <c r="Y116" s="62">
        <f t="shared" si="8"/>
        <v>90</v>
      </c>
      <c r="Z116" s="44">
        <v>98</v>
      </c>
      <c r="AA116" s="62">
        <v>0</v>
      </c>
      <c r="AB116" s="62">
        <v>0</v>
      </c>
      <c r="AC116" s="343" t="s">
        <v>444</v>
      </c>
    </row>
    <row r="117" spans="1:29" s="33" customFormat="1">
      <c r="A117" s="74" t="s">
        <v>33</v>
      </c>
      <c r="B117" s="35" t="s">
        <v>34</v>
      </c>
      <c r="C117" s="62">
        <v>0</v>
      </c>
      <c r="D117" s="62">
        <v>0</v>
      </c>
      <c r="E117" s="44">
        <v>3</v>
      </c>
      <c r="F117" s="44">
        <v>24</v>
      </c>
      <c r="G117" s="44">
        <v>20</v>
      </c>
      <c r="H117" s="44">
        <v>6</v>
      </c>
      <c r="I117" s="62">
        <f t="shared" si="6"/>
        <v>32</v>
      </c>
      <c r="J117" s="44">
        <v>8</v>
      </c>
      <c r="K117" s="44">
        <v>9</v>
      </c>
      <c r="L117" s="44">
        <v>15</v>
      </c>
      <c r="M117" s="62">
        <v>0</v>
      </c>
      <c r="N117" s="44">
        <v>32</v>
      </c>
      <c r="O117" s="44">
        <v>0</v>
      </c>
      <c r="P117" s="62">
        <f t="shared" si="7"/>
        <v>0</v>
      </c>
      <c r="Q117" s="44">
        <v>0</v>
      </c>
      <c r="R117" s="44">
        <v>0</v>
      </c>
      <c r="S117" s="44">
        <v>0</v>
      </c>
      <c r="T117" s="44">
        <v>0</v>
      </c>
      <c r="U117" s="62">
        <v>0</v>
      </c>
      <c r="V117" s="62">
        <v>0</v>
      </c>
      <c r="W117" s="44">
        <v>0</v>
      </c>
      <c r="X117" s="62">
        <f t="shared" si="5"/>
        <v>56</v>
      </c>
      <c r="Y117" s="62">
        <f t="shared" si="8"/>
        <v>52</v>
      </c>
      <c r="Z117" s="44">
        <v>83</v>
      </c>
      <c r="AA117" s="62">
        <v>0</v>
      </c>
      <c r="AB117" s="62">
        <v>0</v>
      </c>
      <c r="AC117" s="343" t="s">
        <v>444</v>
      </c>
    </row>
    <row r="118" spans="1:29" s="33" customFormat="1">
      <c r="A118" s="79" t="s">
        <v>447</v>
      </c>
      <c r="B118" s="35" t="s">
        <v>220</v>
      </c>
      <c r="C118" s="62">
        <v>0</v>
      </c>
      <c r="D118" s="62">
        <v>0</v>
      </c>
      <c r="E118" s="44">
        <v>2</v>
      </c>
      <c r="F118" s="44">
        <v>28</v>
      </c>
      <c r="G118" s="44">
        <v>3</v>
      </c>
      <c r="H118" s="44">
        <v>5</v>
      </c>
      <c r="I118" s="62">
        <f t="shared" si="6"/>
        <v>8</v>
      </c>
      <c r="J118" s="44">
        <v>5</v>
      </c>
      <c r="K118" s="44">
        <v>2</v>
      </c>
      <c r="L118" s="44">
        <v>1</v>
      </c>
      <c r="M118" s="62">
        <v>0</v>
      </c>
      <c r="N118" s="62">
        <v>8</v>
      </c>
      <c r="O118" s="44">
        <v>0</v>
      </c>
      <c r="P118" s="62">
        <f t="shared" si="7"/>
        <v>0</v>
      </c>
      <c r="Q118" s="44">
        <v>0</v>
      </c>
      <c r="R118" s="44">
        <v>0</v>
      </c>
      <c r="S118" s="44">
        <v>0</v>
      </c>
      <c r="T118" s="44">
        <v>0</v>
      </c>
      <c r="U118" s="62">
        <v>0</v>
      </c>
      <c r="V118" s="62">
        <v>0</v>
      </c>
      <c r="W118" s="44">
        <v>0</v>
      </c>
      <c r="X118" s="62">
        <f t="shared" si="5"/>
        <v>36</v>
      </c>
      <c r="Y118" s="62">
        <f t="shared" si="8"/>
        <v>11</v>
      </c>
      <c r="Z118" s="44">
        <v>77</v>
      </c>
      <c r="AA118" s="62">
        <v>0</v>
      </c>
      <c r="AB118" s="62">
        <v>0</v>
      </c>
      <c r="AC118" s="343" t="s">
        <v>444</v>
      </c>
    </row>
    <row r="119" spans="1:29" s="33" customFormat="1">
      <c r="A119" s="79" t="s">
        <v>145</v>
      </c>
      <c r="B119" s="35" t="s">
        <v>146</v>
      </c>
      <c r="C119" s="62">
        <v>0</v>
      </c>
      <c r="D119" s="62">
        <v>0</v>
      </c>
      <c r="E119" s="44">
        <v>4</v>
      </c>
      <c r="F119" s="44">
        <v>48</v>
      </c>
      <c r="G119" s="44">
        <v>16</v>
      </c>
      <c r="H119" s="44">
        <v>10</v>
      </c>
      <c r="I119" s="62">
        <f t="shared" si="6"/>
        <v>54</v>
      </c>
      <c r="J119" s="44">
        <v>15</v>
      </c>
      <c r="K119" s="44">
        <v>28</v>
      </c>
      <c r="L119" s="44">
        <v>11</v>
      </c>
      <c r="M119" s="62">
        <v>0</v>
      </c>
      <c r="N119" s="62">
        <v>54</v>
      </c>
      <c r="O119" s="44">
        <v>0</v>
      </c>
      <c r="P119" s="62">
        <f t="shared" si="7"/>
        <v>0</v>
      </c>
      <c r="Q119" s="44">
        <v>0</v>
      </c>
      <c r="R119" s="44">
        <v>0</v>
      </c>
      <c r="S119" s="44">
        <v>0</v>
      </c>
      <c r="T119" s="44">
        <v>0</v>
      </c>
      <c r="U119" s="62">
        <v>0</v>
      </c>
      <c r="V119" s="62">
        <v>0</v>
      </c>
      <c r="W119" s="44">
        <v>0</v>
      </c>
      <c r="X119" s="62">
        <f t="shared" si="5"/>
        <v>102</v>
      </c>
      <c r="Y119" s="62">
        <f t="shared" si="8"/>
        <v>70</v>
      </c>
      <c r="Z119" s="44">
        <v>133</v>
      </c>
      <c r="AA119" s="62">
        <v>0</v>
      </c>
      <c r="AB119" s="62">
        <v>0</v>
      </c>
      <c r="AC119" s="343" t="s">
        <v>444</v>
      </c>
    </row>
    <row r="120" spans="1:29" s="33" customFormat="1">
      <c r="A120" s="79" t="s">
        <v>448</v>
      </c>
      <c r="B120" s="35" t="s">
        <v>192</v>
      </c>
      <c r="C120" s="62">
        <v>0</v>
      </c>
      <c r="D120" s="62">
        <v>0</v>
      </c>
      <c r="E120" s="44">
        <v>3</v>
      </c>
      <c r="F120" s="44">
        <v>36</v>
      </c>
      <c r="G120" s="44">
        <v>8</v>
      </c>
      <c r="H120" s="44">
        <v>1</v>
      </c>
      <c r="I120" s="62">
        <f t="shared" si="6"/>
        <v>2</v>
      </c>
      <c r="J120" s="44">
        <v>0</v>
      </c>
      <c r="K120" s="44">
        <v>0</v>
      </c>
      <c r="L120" s="44">
        <v>2</v>
      </c>
      <c r="M120" s="62">
        <v>0</v>
      </c>
      <c r="N120" s="62">
        <v>2</v>
      </c>
      <c r="O120" s="44">
        <v>0</v>
      </c>
      <c r="P120" s="62">
        <f t="shared" si="7"/>
        <v>0</v>
      </c>
      <c r="Q120" s="44">
        <v>0</v>
      </c>
      <c r="R120" s="44">
        <v>0</v>
      </c>
      <c r="S120" s="44">
        <v>0</v>
      </c>
      <c r="T120" s="44">
        <v>0</v>
      </c>
      <c r="U120" s="62">
        <v>0</v>
      </c>
      <c r="V120" s="62">
        <v>0</v>
      </c>
      <c r="W120" s="44">
        <v>0</v>
      </c>
      <c r="X120" s="62">
        <f t="shared" si="5"/>
        <v>38</v>
      </c>
      <c r="Y120" s="62">
        <f t="shared" si="8"/>
        <v>10</v>
      </c>
      <c r="Z120" s="44">
        <v>42</v>
      </c>
      <c r="AA120" s="62">
        <v>0</v>
      </c>
      <c r="AB120" s="62">
        <v>0</v>
      </c>
      <c r="AC120" s="343" t="s">
        <v>444</v>
      </c>
    </row>
    <row r="121" spans="1:29" s="33" customFormat="1">
      <c r="A121" s="79" t="s">
        <v>35</v>
      </c>
      <c r="B121" s="35" t="s">
        <v>36</v>
      </c>
      <c r="C121" s="62">
        <v>0</v>
      </c>
      <c r="D121" s="62">
        <v>0</v>
      </c>
      <c r="E121" s="44">
        <v>0</v>
      </c>
      <c r="F121" s="44">
        <v>0</v>
      </c>
      <c r="G121" s="44">
        <v>0</v>
      </c>
      <c r="H121" s="44">
        <v>7</v>
      </c>
      <c r="I121" s="62">
        <f t="shared" si="6"/>
        <v>100</v>
      </c>
      <c r="J121" s="44">
        <v>14</v>
      </c>
      <c r="K121" s="62">
        <v>86</v>
      </c>
      <c r="L121" s="44">
        <v>0</v>
      </c>
      <c r="M121" s="44">
        <v>0</v>
      </c>
      <c r="N121" s="44">
        <v>100</v>
      </c>
      <c r="O121" s="44">
        <v>0</v>
      </c>
      <c r="P121" s="62">
        <f t="shared" si="7"/>
        <v>0</v>
      </c>
      <c r="Q121" s="44">
        <v>0</v>
      </c>
      <c r="R121" s="44">
        <v>0</v>
      </c>
      <c r="S121" s="44">
        <v>0</v>
      </c>
      <c r="T121" s="44">
        <v>0</v>
      </c>
      <c r="U121" s="44">
        <v>0</v>
      </c>
      <c r="V121" s="44">
        <v>0</v>
      </c>
      <c r="W121" s="44">
        <v>0</v>
      </c>
      <c r="X121" s="62">
        <f t="shared" si="5"/>
        <v>100</v>
      </c>
      <c r="Y121" s="62">
        <f t="shared" si="8"/>
        <v>100</v>
      </c>
      <c r="Z121" s="44">
        <v>100</v>
      </c>
      <c r="AA121" s="44">
        <v>0</v>
      </c>
      <c r="AB121" s="44">
        <v>0</v>
      </c>
      <c r="AC121" s="36" t="s">
        <v>449</v>
      </c>
    </row>
    <row r="122" spans="1:29" s="33" customFormat="1">
      <c r="A122" s="79" t="s">
        <v>447</v>
      </c>
      <c r="B122" s="35" t="s">
        <v>220</v>
      </c>
      <c r="C122" s="62">
        <v>0</v>
      </c>
      <c r="D122" s="62">
        <v>0</v>
      </c>
      <c r="E122" s="44">
        <v>0</v>
      </c>
      <c r="F122" s="44">
        <v>0</v>
      </c>
      <c r="G122" s="44">
        <v>0</v>
      </c>
      <c r="H122" s="44">
        <v>1</v>
      </c>
      <c r="I122" s="62">
        <f t="shared" si="6"/>
        <v>18</v>
      </c>
      <c r="J122" s="44">
        <v>18</v>
      </c>
      <c r="K122" s="62">
        <v>0</v>
      </c>
      <c r="L122" s="44">
        <v>0</v>
      </c>
      <c r="M122" s="44">
        <v>0</v>
      </c>
      <c r="N122" s="44">
        <v>4</v>
      </c>
      <c r="O122" s="44">
        <v>0</v>
      </c>
      <c r="P122" s="62">
        <f t="shared" si="7"/>
        <v>0</v>
      </c>
      <c r="Q122" s="44">
        <v>0</v>
      </c>
      <c r="R122" s="44">
        <v>0</v>
      </c>
      <c r="S122" s="44">
        <v>0</v>
      </c>
      <c r="T122" s="44">
        <v>0</v>
      </c>
      <c r="U122" s="44">
        <v>0</v>
      </c>
      <c r="V122" s="44">
        <v>0</v>
      </c>
      <c r="W122" s="44">
        <v>0</v>
      </c>
      <c r="X122" s="62">
        <f t="shared" si="5"/>
        <v>18</v>
      </c>
      <c r="Y122" s="62">
        <f t="shared" si="8"/>
        <v>4</v>
      </c>
      <c r="Z122" s="44">
        <v>18</v>
      </c>
      <c r="AA122" s="44">
        <v>0</v>
      </c>
      <c r="AB122" s="44">
        <v>0</v>
      </c>
      <c r="AC122" s="36" t="s">
        <v>449</v>
      </c>
    </row>
    <row r="123" spans="1:29" s="33" customFormat="1">
      <c r="A123" s="79" t="s">
        <v>147</v>
      </c>
      <c r="B123" s="35" t="s">
        <v>148</v>
      </c>
      <c r="C123" s="62">
        <v>0</v>
      </c>
      <c r="D123" s="62">
        <v>0</v>
      </c>
      <c r="E123" s="44">
        <v>0</v>
      </c>
      <c r="F123" s="44">
        <v>0</v>
      </c>
      <c r="G123" s="44">
        <v>0</v>
      </c>
      <c r="H123" s="44">
        <v>18</v>
      </c>
      <c r="I123" s="62">
        <f t="shared" si="6"/>
        <v>316</v>
      </c>
      <c r="J123" s="44">
        <v>316</v>
      </c>
      <c r="K123" s="44">
        <v>0</v>
      </c>
      <c r="L123" s="44">
        <v>0</v>
      </c>
      <c r="M123" s="44">
        <v>0</v>
      </c>
      <c r="N123" s="44">
        <v>124</v>
      </c>
      <c r="O123" s="44">
        <v>0</v>
      </c>
      <c r="P123" s="62">
        <f t="shared" si="7"/>
        <v>0</v>
      </c>
      <c r="Q123" s="44">
        <v>0</v>
      </c>
      <c r="R123" s="44">
        <v>0</v>
      </c>
      <c r="S123" s="44">
        <v>0</v>
      </c>
      <c r="T123" s="44">
        <v>0</v>
      </c>
      <c r="U123" s="44">
        <v>0</v>
      </c>
      <c r="V123" s="44">
        <v>0</v>
      </c>
      <c r="W123" s="44">
        <v>0</v>
      </c>
      <c r="X123" s="62">
        <f t="shared" si="5"/>
        <v>316</v>
      </c>
      <c r="Y123" s="62">
        <f t="shared" si="8"/>
        <v>124</v>
      </c>
      <c r="Z123" s="44">
        <v>316</v>
      </c>
      <c r="AA123" s="44">
        <v>0</v>
      </c>
      <c r="AB123" s="44">
        <v>0</v>
      </c>
      <c r="AC123" s="36" t="s">
        <v>449</v>
      </c>
    </row>
    <row r="124" spans="1:29" s="33" customFormat="1">
      <c r="A124" s="79" t="s">
        <v>450</v>
      </c>
      <c r="B124" s="35" t="s">
        <v>451</v>
      </c>
      <c r="C124" s="62">
        <v>0</v>
      </c>
      <c r="D124" s="62">
        <v>0</v>
      </c>
      <c r="E124" s="44">
        <v>0</v>
      </c>
      <c r="F124" s="44">
        <v>0</v>
      </c>
      <c r="G124" s="44">
        <v>0</v>
      </c>
      <c r="H124" s="44">
        <v>2</v>
      </c>
      <c r="I124" s="62">
        <f t="shared" si="6"/>
        <v>82</v>
      </c>
      <c r="J124" s="44">
        <v>25</v>
      </c>
      <c r="K124" s="62">
        <f t="shared" ref="K124" si="9">SUM(K125:K131)</f>
        <v>57</v>
      </c>
      <c r="L124" s="44">
        <v>0</v>
      </c>
      <c r="M124" s="44">
        <v>0</v>
      </c>
      <c r="N124" s="44">
        <v>25</v>
      </c>
      <c r="O124" s="44">
        <v>0</v>
      </c>
      <c r="P124" s="62">
        <f t="shared" si="7"/>
        <v>0</v>
      </c>
      <c r="Q124" s="44">
        <v>0</v>
      </c>
      <c r="R124" s="44">
        <v>0</v>
      </c>
      <c r="S124" s="44">
        <v>0</v>
      </c>
      <c r="T124" s="44">
        <v>0</v>
      </c>
      <c r="U124" s="44">
        <v>0</v>
      </c>
      <c r="V124" s="44">
        <v>0</v>
      </c>
      <c r="W124" s="44">
        <v>0</v>
      </c>
      <c r="X124" s="62">
        <f t="shared" si="5"/>
        <v>82</v>
      </c>
      <c r="Y124" s="62">
        <f t="shared" si="8"/>
        <v>25</v>
      </c>
      <c r="Z124" s="44">
        <v>25</v>
      </c>
      <c r="AA124" s="44">
        <v>0</v>
      </c>
      <c r="AB124" s="44">
        <v>0</v>
      </c>
      <c r="AC124" s="36" t="s">
        <v>449</v>
      </c>
    </row>
    <row r="125" spans="1:29" s="33" customFormat="1">
      <c r="A125" s="79" t="s">
        <v>37</v>
      </c>
      <c r="B125" s="35" t="s">
        <v>38</v>
      </c>
      <c r="C125" s="62">
        <v>0</v>
      </c>
      <c r="D125" s="62">
        <v>0</v>
      </c>
      <c r="E125" s="44">
        <v>0</v>
      </c>
      <c r="F125" s="44">
        <v>0</v>
      </c>
      <c r="G125" s="44">
        <v>0</v>
      </c>
      <c r="H125" s="44">
        <v>2</v>
      </c>
      <c r="I125" s="62">
        <f t="shared" si="6"/>
        <v>24</v>
      </c>
      <c r="J125" s="44">
        <v>0</v>
      </c>
      <c r="K125" s="62">
        <v>14</v>
      </c>
      <c r="L125" s="44">
        <v>10</v>
      </c>
      <c r="M125" s="44">
        <v>0</v>
      </c>
      <c r="N125" s="44">
        <v>13</v>
      </c>
      <c r="O125" s="44">
        <v>0</v>
      </c>
      <c r="P125" s="62">
        <f t="shared" si="7"/>
        <v>0</v>
      </c>
      <c r="Q125" s="44">
        <v>0</v>
      </c>
      <c r="R125" s="44">
        <v>0</v>
      </c>
      <c r="S125" s="44">
        <v>0</v>
      </c>
      <c r="T125" s="44">
        <v>0</v>
      </c>
      <c r="U125" s="44">
        <v>0</v>
      </c>
      <c r="V125" s="44">
        <v>0</v>
      </c>
      <c r="W125" s="44">
        <v>0</v>
      </c>
      <c r="X125" s="62">
        <f t="shared" si="5"/>
        <v>24</v>
      </c>
      <c r="Y125" s="62">
        <f t="shared" si="8"/>
        <v>13</v>
      </c>
      <c r="Z125" s="44">
        <v>24</v>
      </c>
      <c r="AA125" s="44">
        <v>0</v>
      </c>
      <c r="AB125" s="44">
        <v>0</v>
      </c>
      <c r="AC125" s="36" t="s">
        <v>449</v>
      </c>
    </row>
    <row r="126" spans="1:29" s="33" customFormat="1">
      <c r="A126" s="79" t="s">
        <v>260</v>
      </c>
      <c r="B126" s="35" t="s">
        <v>311</v>
      </c>
      <c r="C126" s="62">
        <v>0</v>
      </c>
      <c r="D126" s="62">
        <v>0</v>
      </c>
      <c r="E126" s="44">
        <v>0</v>
      </c>
      <c r="F126" s="44">
        <v>0</v>
      </c>
      <c r="G126" s="44">
        <v>0</v>
      </c>
      <c r="H126" s="44">
        <v>3</v>
      </c>
      <c r="I126" s="62">
        <f t="shared" si="6"/>
        <v>42</v>
      </c>
      <c r="J126" s="44">
        <v>42</v>
      </c>
      <c r="K126" s="62">
        <v>0</v>
      </c>
      <c r="L126" s="44">
        <v>0</v>
      </c>
      <c r="M126" s="44">
        <v>0</v>
      </c>
      <c r="N126" s="44">
        <v>5</v>
      </c>
      <c r="O126" s="44">
        <v>0</v>
      </c>
      <c r="P126" s="62">
        <f t="shared" si="7"/>
        <v>0</v>
      </c>
      <c r="Q126" s="44">
        <v>0</v>
      </c>
      <c r="R126" s="44">
        <v>0</v>
      </c>
      <c r="S126" s="44">
        <v>0</v>
      </c>
      <c r="T126" s="44">
        <v>0</v>
      </c>
      <c r="U126" s="44">
        <v>0</v>
      </c>
      <c r="V126" s="44">
        <v>0</v>
      </c>
      <c r="W126" s="44">
        <v>0</v>
      </c>
      <c r="X126" s="62">
        <f t="shared" si="5"/>
        <v>42</v>
      </c>
      <c r="Y126" s="62">
        <f t="shared" si="8"/>
        <v>5</v>
      </c>
      <c r="Z126" s="44">
        <v>42</v>
      </c>
      <c r="AA126" s="44">
        <v>0</v>
      </c>
      <c r="AB126" s="44">
        <v>0</v>
      </c>
      <c r="AC126" s="36" t="s">
        <v>449</v>
      </c>
    </row>
    <row r="127" spans="1:29" s="33" customFormat="1" ht="12" customHeight="1">
      <c r="A127" s="344" t="s">
        <v>452</v>
      </c>
      <c r="B127" s="35" t="s">
        <v>328</v>
      </c>
      <c r="C127" s="62">
        <v>0</v>
      </c>
      <c r="D127" s="62">
        <v>0</v>
      </c>
      <c r="E127" s="68">
        <v>0</v>
      </c>
      <c r="F127" s="68">
        <v>0</v>
      </c>
      <c r="G127" s="68">
        <v>0</v>
      </c>
      <c r="H127" s="68">
        <v>1</v>
      </c>
      <c r="I127" s="62">
        <f t="shared" si="6"/>
        <v>14</v>
      </c>
      <c r="J127" s="68">
        <v>0</v>
      </c>
      <c r="K127" s="68">
        <v>14</v>
      </c>
      <c r="L127" s="68">
        <v>0</v>
      </c>
      <c r="M127" s="68">
        <v>0</v>
      </c>
      <c r="N127" s="68">
        <v>0</v>
      </c>
      <c r="O127" s="68">
        <v>1</v>
      </c>
      <c r="P127" s="62">
        <f t="shared" si="7"/>
        <v>7</v>
      </c>
      <c r="Q127" s="68">
        <v>7</v>
      </c>
      <c r="R127" s="68">
        <v>0</v>
      </c>
      <c r="S127" s="68">
        <v>0</v>
      </c>
      <c r="T127" s="68">
        <v>1</v>
      </c>
      <c r="U127" s="68">
        <v>0</v>
      </c>
      <c r="V127" s="68">
        <v>0</v>
      </c>
      <c r="W127" s="68">
        <v>0</v>
      </c>
      <c r="X127" s="62">
        <f t="shared" si="5"/>
        <v>21</v>
      </c>
      <c r="Y127" s="62">
        <f t="shared" si="8"/>
        <v>1</v>
      </c>
      <c r="Z127" s="68">
        <v>21</v>
      </c>
      <c r="AA127" s="68">
        <v>0</v>
      </c>
      <c r="AB127" s="68">
        <v>0</v>
      </c>
      <c r="AC127" s="36" t="s">
        <v>449</v>
      </c>
    </row>
    <row r="128" spans="1:29" s="33" customFormat="1">
      <c r="A128" s="79" t="s">
        <v>182</v>
      </c>
      <c r="B128" s="35" t="s">
        <v>183</v>
      </c>
      <c r="C128" s="62">
        <v>0</v>
      </c>
      <c r="D128" s="62">
        <v>0</v>
      </c>
      <c r="E128" s="44">
        <v>5</v>
      </c>
      <c r="F128" s="44">
        <v>84</v>
      </c>
      <c r="G128" s="44">
        <v>84</v>
      </c>
      <c r="H128" s="44">
        <v>1</v>
      </c>
      <c r="I128" s="62">
        <f t="shared" si="6"/>
        <v>24</v>
      </c>
      <c r="J128" s="44">
        <v>24</v>
      </c>
      <c r="K128" s="44"/>
      <c r="L128" s="44"/>
      <c r="M128" s="44"/>
      <c r="N128" s="44">
        <v>12</v>
      </c>
      <c r="O128" s="44"/>
      <c r="P128" s="62">
        <f t="shared" si="7"/>
        <v>0</v>
      </c>
      <c r="Q128" s="44"/>
      <c r="R128" s="44"/>
      <c r="S128" s="44"/>
      <c r="T128" s="44"/>
      <c r="U128" s="68">
        <v>0</v>
      </c>
      <c r="V128" s="68">
        <v>0</v>
      </c>
      <c r="W128" s="68">
        <v>0</v>
      </c>
      <c r="X128" s="62">
        <f t="shared" si="5"/>
        <v>108</v>
      </c>
      <c r="Y128" s="62">
        <f t="shared" si="8"/>
        <v>96</v>
      </c>
      <c r="Z128" s="44">
        <v>108</v>
      </c>
      <c r="AA128" s="44"/>
      <c r="AB128" s="44"/>
      <c r="AC128" s="36" t="s">
        <v>453</v>
      </c>
    </row>
    <row r="129" spans="1:30" s="33" customFormat="1">
      <c r="A129" s="79" t="s">
        <v>260</v>
      </c>
      <c r="B129" s="35" t="s">
        <v>311</v>
      </c>
      <c r="C129" s="62">
        <v>0</v>
      </c>
      <c r="D129" s="62">
        <v>0</v>
      </c>
      <c r="E129" s="44">
        <v>8</v>
      </c>
      <c r="F129" s="44">
        <v>135</v>
      </c>
      <c r="G129" s="44">
        <v>28</v>
      </c>
      <c r="H129" s="44">
        <v>2</v>
      </c>
      <c r="I129" s="62">
        <f t="shared" si="6"/>
        <v>35</v>
      </c>
      <c r="J129" s="44"/>
      <c r="K129" s="44">
        <v>15</v>
      </c>
      <c r="L129" s="44">
        <v>20</v>
      </c>
      <c r="M129" s="44"/>
      <c r="N129" s="44"/>
      <c r="O129" s="44"/>
      <c r="P129" s="62">
        <f t="shared" si="7"/>
        <v>0</v>
      </c>
      <c r="Q129" s="44"/>
      <c r="R129" s="44"/>
      <c r="S129" s="44"/>
      <c r="T129" s="44"/>
      <c r="U129" s="68">
        <v>0</v>
      </c>
      <c r="V129" s="68">
        <v>0</v>
      </c>
      <c r="W129" s="68">
        <v>0</v>
      </c>
      <c r="X129" s="62">
        <f t="shared" si="5"/>
        <v>170</v>
      </c>
      <c r="Y129" s="62">
        <f t="shared" si="8"/>
        <v>28</v>
      </c>
      <c r="Z129" s="44">
        <v>170</v>
      </c>
      <c r="AA129" s="44"/>
      <c r="AB129" s="44"/>
      <c r="AC129" s="36" t="s">
        <v>453</v>
      </c>
    </row>
    <row r="130" spans="1:30" s="33" customFormat="1">
      <c r="A130" s="79" t="s">
        <v>327</v>
      </c>
      <c r="B130" s="345" t="s">
        <v>454</v>
      </c>
      <c r="C130" s="62">
        <v>0</v>
      </c>
      <c r="D130" s="62">
        <v>0</v>
      </c>
      <c r="E130" s="44">
        <v>2</v>
      </c>
      <c r="F130" s="44">
        <v>30</v>
      </c>
      <c r="G130" s="44">
        <v>21</v>
      </c>
      <c r="H130" s="44">
        <v>1</v>
      </c>
      <c r="I130" s="62">
        <f t="shared" si="6"/>
        <v>14</v>
      </c>
      <c r="J130" s="44"/>
      <c r="K130" s="44">
        <v>14</v>
      </c>
      <c r="L130" s="44"/>
      <c r="M130" s="44"/>
      <c r="N130" s="44">
        <v>7</v>
      </c>
      <c r="O130" s="44"/>
      <c r="P130" s="62">
        <f t="shared" si="7"/>
        <v>0</v>
      </c>
      <c r="Q130" s="44"/>
      <c r="R130" s="44"/>
      <c r="S130" s="44"/>
      <c r="T130" s="44"/>
      <c r="U130" s="68">
        <v>0</v>
      </c>
      <c r="V130" s="68">
        <v>0</v>
      </c>
      <c r="W130" s="68">
        <v>0</v>
      </c>
      <c r="X130" s="62">
        <f t="shared" si="5"/>
        <v>44</v>
      </c>
      <c r="Y130" s="62">
        <f t="shared" si="8"/>
        <v>28</v>
      </c>
      <c r="Z130" s="44">
        <v>44</v>
      </c>
      <c r="AA130" s="44"/>
      <c r="AB130" s="44"/>
      <c r="AC130" s="36" t="s">
        <v>453</v>
      </c>
    </row>
    <row r="131" spans="1:30" customFormat="1" ht="9.75" customHeight="1">
      <c r="A131" s="346" t="s">
        <v>182</v>
      </c>
      <c r="B131" s="35" t="s">
        <v>183</v>
      </c>
      <c r="C131" s="62">
        <v>0</v>
      </c>
      <c r="D131" s="62">
        <v>0</v>
      </c>
      <c r="E131" s="347"/>
      <c r="F131" s="347"/>
      <c r="G131" s="347"/>
      <c r="H131" s="347">
        <v>1</v>
      </c>
      <c r="I131" s="62">
        <f t="shared" si="6"/>
        <v>12</v>
      </c>
      <c r="J131" s="347">
        <v>12</v>
      </c>
      <c r="K131" s="347"/>
      <c r="L131" s="347"/>
      <c r="M131" s="347"/>
      <c r="N131" s="348"/>
      <c r="O131" s="347"/>
      <c r="P131" s="62">
        <f t="shared" si="7"/>
        <v>0</v>
      </c>
      <c r="Q131" s="347"/>
      <c r="R131" s="347"/>
      <c r="S131" s="347"/>
      <c r="T131" s="347"/>
      <c r="U131" s="68">
        <v>0</v>
      </c>
      <c r="V131" s="68">
        <v>0</v>
      </c>
      <c r="W131" s="68">
        <v>0</v>
      </c>
      <c r="X131" s="62">
        <f t="shared" si="5"/>
        <v>12</v>
      </c>
      <c r="Y131" s="62">
        <f t="shared" si="8"/>
        <v>0</v>
      </c>
      <c r="Z131" s="347">
        <v>12</v>
      </c>
      <c r="AA131" s="347">
        <v>0</v>
      </c>
      <c r="AB131" s="347"/>
      <c r="AC131" s="349" t="s">
        <v>455</v>
      </c>
    </row>
    <row r="132" spans="1:30" customFormat="1" ht="9.75" customHeight="1">
      <c r="A132" s="74" t="s">
        <v>191</v>
      </c>
      <c r="B132" s="35" t="s">
        <v>192</v>
      </c>
      <c r="C132" s="62">
        <v>0</v>
      </c>
      <c r="D132" s="62">
        <v>0</v>
      </c>
      <c r="E132" s="347">
        <v>3</v>
      </c>
      <c r="F132" s="347">
        <v>36</v>
      </c>
      <c r="G132" s="347">
        <v>11</v>
      </c>
      <c r="H132" s="347"/>
      <c r="I132" s="62">
        <f t="shared" si="6"/>
        <v>0</v>
      </c>
      <c r="J132" s="347"/>
      <c r="K132" s="347"/>
      <c r="L132" s="347"/>
      <c r="M132" s="347"/>
      <c r="N132" s="348"/>
      <c r="O132" s="347"/>
      <c r="P132" s="62">
        <f t="shared" si="7"/>
        <v>0</v>
      </c>
      <c r="Q132" s="347"/>
      <c r="R132" s="347"/>
      <c r="S132" s="347"/>
      <c r="T132" s="347"/>
      <c r="U132" s="68">
        <v>0</v>
      </c>
      <c r="V132" s="68">
        <v>0</v>
      </c>
      <c r="W132" s="68">
        <v>0</v>
      </c>
      <c r="X132" s="62">
        <f t="shared" si="5"/>
        <v>36</v>
      </c>
      <c r="Y132" s="62">
        <f t="shared" si="8"/>
        <v>11</v>
      </c>
      <c r="Z132" s="347">
        <v>36</v>
      </c>
      <c r="AA132" s="347">
        <v>0</v>
      </c>
      <c r="AB132" s="347"/>
      <c r="AC132" s="349" t="s">
        <v>455</v>
      </c>
    </row>
    <row r="133" spans="1:30" customFormat="1" ht="9.75" customHeight="1">
      <c r="A133" s="346" t="s">
        <v>153</v>
      </c>
      <c r="B133" s="35" t="s">
        <v>154</v>
      </c>
      <c r="C133" s="62">
        <v>0</v>
      </c>
      <c r="D133" s="62">
        <v>0</v>
      </c>
      <c r="E133" s="347">
        <v>3</v>
      </c>
      <c r="F133" s="347">
        <v>36</v>
      </c>
      <c r="G133" s="347">
        <v>0</v>
      </c>
      <c r="H133" s="347">
        <v>5</v>
      </c>
      <c r="I133" s="62">
        <f t="shared" si="6"/>
        <v>44</v>
      </c>
      <c r="J133" s="350">
        <v>24</v>
      </c>
      <c r="K133" s="347">
        <v>20</v>
      </c>
      <c r="L133" s="347">
        <v>0</v>
      </c>
      <c r="M133" s="347"/>
      <c r="N133" s="347">
        <v>8</v>
      </c>
      <c r="O133" s="347"/>
      <c r="P133" s="62">
        <f t="shared" si="7"/>
        <v>0</v>
      </c>
      <c r="Q133" s="347"/>
      <c r="R133" s="347"/>
      <c r="S133" s="347"/>
      <c r="T133" s="347"/>
      <c r="U133" s="68">
        <v>0</v>
      </c>
      <c r="V133" s="68">
        <v>0</v>
      </c>
      <c r="W133" s="68">
        <v>0</v>
      </c>
      <c r="X133" s="62">
        <f t="shared" si="5"/>
        <v>80</v>
      </c>
      <c r="Y133" s="62">
        <f t="shared" si="8"/>
        <v>8</v>
      </c>
      <c r="Z133" s="347">
        <v>80</v>
      </c>
      <c r="AA133" s="347">
        <v>0</v>
      </c>
      <c r="AB133" s="347"/>
      <c r="AC133" s="349" t="s">
        <v>455</v>
      </c>
    </row>
    <row r="134" spans="1:30" customFormat="1" ht="9.75" customHeight="1">
      <c r="A134" s="351" t="s">
        <v>260</v>
      </c>
      <c r="B134" s="35" t="s">
        <v>311</v>
      </c>
      <c r="C134" s="62">
        <v>0</v>
      </c>
      <c r="D134" s="62">
        <v>0</v>
      </c>
      <c r="E134" s="352">
        <v>15</v>
      </c>
      <c r="F134" s="352">
        <v>264</v>
      </c>
      <c r="G134" s="352">
        <v>3</v>
      </c>
      <c r="H134" s="352">
        <v>5</v>
      </c>
      <c r="I134" s="62">
        <f t="shared" si="6"/>
        <v>80</v>
      </c>
      <c r="J134" s="352">
        <v>64</v>
      </c>
      <c r="K134" s="352">
        <v>16</v>
      </c>
      <c r="L134" s="352">
        <v>0</v>
      </c>
      <c r="M134" s="352"/>
      <c r="N134" s="352">
        <v>0</v>
      </c>
      <c r="O134" s="352"/>
      <c r="P134" s="62">
        <f t="shared" si="7"/>
        <v>0</v>
      </c>
      <c r="Q134" s="352"/>
      <c r="R134" s="352"/>
      <c r="S134" s="352"/>
      <c r="T134" s="352"/>
      <c r="U134" s="68">
        <v>0</v>
      </c>
      <c r="V134" s="68">
        <v>0</v>
      </c>
      <c r="W134" s="68">
        <v>0</v>
      </c>
      <c r="X134" s="62">
        <f t="shared" ref="X134:X172" si="10">D134+F134+I134+P134+V134</f>
        <v>344</v>
      </c>
      <c r="Y134" s="62">
        <f t="shared" si="8"/>
        <v>3</v>
      </c>
      <c r="Z134" s="352">
        <v>344</v>
      </c>
      <c r="AA134" s="352">
        <v>0</v>
      </c>
      <c r="AB134" s="352"/>
      <c r="AC134" s="349" t="s">
        <v>455</v>
      </c>
    </row>
    <row r="135" spans="1:30" customFormat="1" ht="9.75" customHeight="1">
      <c r="A135" s="353" t="s">
        <v>145</v>
      </c>
      <c r="B135" s="354" t="s">
        <v>146</v>
      </c>
      <c r="C135" s="62">
        <v>0</v>
      </c>
      <c r="D135" s="62">
        <v>0</v>
      </c>
      <c r="E135" s="355">
        <v>1</v>
      </c>
      <c r="F135" s="355">
        <v>10</v>
      </c>
      <c r="G135" s="355">
        <v>8</v>
      </c>
      <c r="H135" s="355">
        <v>2</v>
      </c>
      <c r="I135" s="62">
        <f t="shared" si="6"/>
        <v>18</v>
      </c>
      <c r="J135" s="355">
        <v>9</v>
      </c>
      <c r="K135" s="355">
        <v>9</v>
      </c>
      <c r="L135" s="355"/>
      <c r="M135" s="355"/>
      <c r="N135" s="355">
        <v>15</v>
      </c>
      <c r="O135" s="355"/>
      <c r="P135" s="62">
        <f t="shared" si="7"/>
        <v>0</v>
      </c>
      <c r="Q135" s="355"/>
      <c r="R135" s="355"/>
      <c r="S135" s="355"/>
      <c r="T135" s="355"/>
      <c r="U135" s="68">
        <v>0</v>
      </c>
      <c r="V135" s="68">
        <v>0</v>
      </c>
      <c r="W135" s="68">
        <v>0</v>
      </c>
      <c r="X135" s="62">
        <f t="shared" si="10"/>
        <v>28</v>
      </c>
      <c r="Y135" s="62">
        <f t="shared" si="8"/>
        <v>23</v>
      </c>
      <c r="Z135" s="355">
        <v>8</v>
      </c>
      <c r="AA135" s="355">
        <v>0</v>
      </c>
      <c r="AB135" s="356"/>
      <c r="AC135" s="349" t="s">
        <v>455</v>
      </c>
    </row>
    <row r="136" spans="1:30" customFormat="1" ht="10.199999999999999" customHeight="1">
      <c r="A136" s="357" t="s">
        <v>456</v>
      </c>
      <c r="B136" s="44" t="s">
        <v>446</v>
      </c>
      <c r="C136" s="62">
        <v>0</v>
      </c>
      <c r="D136" s="62">
        <v>0</v>
      </c>
      <c r="E136" s="356">
        <v>6</v>
      </c>
      <c r="F136" s="356">
        <v>96</v>
      </c>
      <c r="G136" s="356">
        <v>33</v>
      </c>
      <c r="H136" s="356"/>
      <c r="I136" s="62">
        <f t="shared" si="6"/>
        <v>0</v>
      </c>
      <c r="J136" s="356"/>
      <c r="K136" s="356"/>
      <c r="L136" s="356"/>
      <c r="M136" s="356"/>
      <c r="N136" s="356"/>
      <c r="O136" s="356"/>
      <c r="P136" s="62">
        <f t="shared" si="7"/>
        <v>0</v>
      </c>
      <c r="Q136" s="356"/>
      <c r="R136" s="356"/>
      <c r="S136" s="356"/>
      <c r="T136" s="356"/>
      <c r="U136" s="68">
        <v>0</v>
      </c>
      <c r="V136" s="68">
        <v>0</v>
      </c>
      <c r="W136" s="68">
        <v>0</v>
      </c>
      <c r="X136" s="62">
        <f t="shared" si="10"/>
        <v>96</v>
      </c>
      <c r="Y136" s="62">
        <f t="shared" si="8"/>
        <v>33</v>
      </c>
      <c r="Z136" s="356">
        <v>96</v>
      </c>
      <c r="AA136" s="356">
        <v>0</v>
      </c>
      <c r="AB136" s="356"/>
      <c r="AC136" s="349" t="s">
        <v>455</v>
      </c>
    </row>
    <row r="137" spans="1:30" s="360" customFormat="1" ht="11.4" customHeight="1">
      <c r="A137" s="358" t="s">
        <v>457</v>
      </c>
      <c r="B137" s="35" t="s">
        <v>458</v>
      </c>
      <c r="C137" s="62">
        <v>0</v>
      </c>
      <c r="D137" s="62">
        <v>0</v>
      </c>
      <c r="E137" s="359">
        <v>3</v>
      </c>
      <c r="F137" s="359">
        <v>36</v>
      </c>
      <c r="G137" s="359">
        <v>11</v>
      </c>
      <c r="H137" s="359">
        <v>1</v>
      </c>
      <c r="I137" s="62">
        <f t="shared" ref="I137:I164" si="11">J137+K137+L137+M137</f>
        <v>10</v>
      </c>
      <c r="J137" s="359">
        <v>10</v>
      </c>
      <c r="K137" s="359"/>
      <c r="L137" s="359"/>
      <c r="M137" s="359"/>
      <c r="N137" s="359"/>
      <c r="O137" s="359"/>
      <c r="P137" s="62">
        <f t="shared" ref="P137:P170" si="12">Q137+R137+S137</f>
        <v>0</v>
      </c>
      <c r="Q137" s="359"/>
      <c r="R137" s="359"/>
      <c r="S137" s="359"/>
      <c r="T137" s="359"/>
      <c r="U137" s="68">
        <v>0</v>
      </c>
      <c r="V137" s="68">
        <v>0</v>
      </c>
      <c r="W137" s="68">
        <v>0</v>
      </c>
      <c r="X137" s="62">
        <f t="shared" si="10"/>
        <v>46</v>
      </c>
      <c r="Y137" s="62">
        <f t="shared" ref="Y137:Y175" si="13">G137+N137+T137+W137</f>
        <v>11</v>
      </c>
      <c r="Z137" s="359">
        <v>46</v>
      </c>
      <c r="AA137" s="359">
        <v>0</v>
      </c>
      <c r="AB137" s="359"/>
      <c r="AC137" s="349" t="s">
        <v>455</v>
      </c>
    </row>
    <row r="138" spans="1:30" s="33" customFormat="1">
      <c r="A138" s="358" t="s">
        <v>335</v>
      </c>
      <c r="B138" s="35" t="s">
        <v>311</v>
      </c>
      <c r="C138" s="62">
        <v>0</v>
      </c>
      <c r="D138" s="62">
        <v>0</v>
      </c>
      <c r="E138" s="44">
        <v>1</v>
      </c>
      <c r="F138" s="44">
        <v>18</v>
      </c>
      <c r="G138" s="44"/>
      <c r="H138" s="44">
        <v>6</v>
      </c>
      <c r="I138" s="62">
        <f t="shared" si="11"/>
        <v>80</v>
      </c>
      <c r="J138" s="44">
        <v>32</v>
      </c>
      <c r="K138" s="44">
        <v>36</v>
      </c>
      <c r="L138" s="44">
        <v>12</v>
      </c>
      <c r="M138" s="44"/>
      <c r="N138" s="44">
        <v>1</v>
      </c>
      <c r="O138" s="44"/>
      <c r="P138" s="62">
        <f t="shared" si="12"/>
        <v>0</v>
      </c>
      <c r="Q138" s="44"/>
      <c r="R138" s="44"/>
      <c r="S138" s="44"/>
      <c r="T138" s="44"/>
      <c r="U138" s="44">
        <v>0</v>
      </c>
      <c r="V138" s="44">
        <v>0</v>
      </c>
      <c r="W138" s="44">
        <v>0</v>
      </c>
      <c r="X138" s="62">
        <f t="shared" si="10"/>
        <v>98</v>
      </c>
      <c r="Y138" s="62">
        <f t="shared" si="13"/>
        <v>1</v>
      </c>
      <c r="Z138" s="44">
        <v>98</v>
      </c>
      <c r="AA138" s="44"/>
      <c r="AB138" s="44"/>
      <c r="AC138" s="37" t="s">
        <v>459</v>
      </c>
      <c r="AD138" s="37"/>
    </row>
    <row r="139" spans="1:30" s="33" customFormat="1" ht="10.8" customHeight="1">
      <c r="A139" s="79" t="s">
        <v>302</v>
      </c>
      <c r="B139" s="44" t="s">
        <v>446</v>
      </c>
      <c r="C139" s="44">
        <v>0</v>
      </c>
      <c r="D139" s="44">
        <v>0</v>
      </c>
      <c r="E139" s="44">
        <v>2</v>
      </c>
      <c r="F139" s="44"/>
      <c r="G139" s="44">
        <v>32</v>
      </c>
      <c r="H139" s="44">
        <v>3</v>
      </c>
      <c r="I139" s="62">
        <f t="shared" si="11"/>
        <v>49</v>
      </c>
      <c r="J139" s="44">
        <v>15</v>
      </c>
      <c r="K139" s="44">
        <v>21</v>
      </c>
      <c r="L139" s="44">
        <v>13</v>
      </c>
      <c r="M139" s="44">
        <v>0</v>
      </c>
      <c r="N139" s="44">
        <v>49</v>
      </c>
      <c r="O139" s="44">
        <v>0</v>
      </c>
      <c r="P139" s="62">
        <f t="shared" si="12"/>
        <v>0</v>
      </c>
      <c r="Q139" s="44">
        <v>0</v>
      </c>
      <c r="R139" s="44">
        <v>0</v>
      </c>
      <c r="S139" s="44">
        <v>0</v>
      </c>
      <c r="T139" s="44">
        <v>0</v>
      </c>
      <c r="U139" s="44">
        <v>0</v>
      </c>
      <c r="V139" s="44">
        <v>0</v>
      </c>
      <c r="W139" s="44">
        <v>0</v>
      </c>
      <c r="X139" s="62">
        <f t="shared" si="10"/>
        <v>49</v>
      </c>
      <c r="Y139" s="62">
        <f t="shared" si="13"/>
        <v>81</v>
      </c>
      <c r="Z139" s="44">
        <v>81</v>
      </c>
      <c r="AA139" s="44">
        <v>0</v>
      </c>
      <c r="AB139" s="44"/>
      <c r="AC139" s="349" t="s">
        <v>460</v>
      </c>
    </row>
    <row r="140" spans="1:30" s="33" customFormat="1">
      <c r="A140" s="79" t="s">
        <v>335</v>
      </c>
      <c r="B140" s="35" t="s">
        <v>311</v>
      </c>
      <c r="C140" s="44">
        <v>0</v>
      </c>
      <c r="D140" s="44">
        <v>0</v>
      </c>
      <c r="E140" s="44">
        <v>1</v>
      </c>
      <c r="F140" s="44">
        <v>25</v>
      </c>
      <c r="G140" s="44">
        <v>0</v>
      </c>
      <c r="H140" s="44">
        <v>4</v>
      </c>
      <c r="I140" s="62">
        <f t="shared" si="11"/>
        <v>83</v>
      </c>
      <c r="J140" s="44">
        <v>16</v>
      </c>
      <c r="K140" s="44">
        <v>18</v>
      </c>
      <c r="L140" s="44">
        <v>0</v>
      </c>
      <c r="M140" s="44">
        <v>49</v>
      </c>
      <c r="N140" s="44">
        <v>2</v>
      </c>
      <c r="O140" s="44">
        <v>0</v>
      </c>
      <c r="P140" s="62">
        <f t="shared" si="12"/>
        <v>0</v>
      </c>
      <c r="Q140" s="44">
        <v>0</v>
      </c>
      <c r="R140" s="44">
        <v>0</v>
      </c>
      <c r="S140" s="44">
        <v>0</v>
      </c>
      <c r="T140" s="44">
        <v>0</v>
      </c>
      <c r="U140" s="44">
        <v>0</v>
      </c>
      <c r="V140" s="44">
        <v>0</v>
      </c>
      <c r="W140" s="44">
        <v>0</v>
      </c>
      <c r="X140" s="62">
        <f t="shared" si="10"/>
        <v>108</v>
      </c>
      <c r="Y140" s="62">
        <f t="shared" si="13"/>
        <v>2</v>
      </c>
      <c r="Z140" s="44">
        <v>88</v>
      </c>
      <c r="AA140" s="44">
        <v>0</v>
      </c>
      <c r="AB140" s="44"/>
      <c r="AC140" s="349" t="s">
        <v>460</v>
      </c>
    </row>
    <row r="141" spans="1:30" s="33" customFormat="1">
      <c r="A141" s="74" t="s">
        <v>191</v>
      </c>
      <c r="B141" s="35" t="s">
        <v>192</v>
      </c>
      <c r="C141" s="44">
        <v>0</v>
      </c>
      <c r="D141" s="44">
        <v>0</v>
      </c>
      <c r="E141" s="44">
        <v>1</v>
      </c>
      <c r="F141" s="44">
        <v>12</v>
      </c>
      <c r="G141" s="44">
        <v>3</v>
      </c>
      <c r="H141" s="44">
        <v>1</v>
      </c>
      <c r="I141" s="62">
        <f>J141+K141+L141+M141</f>
        <v>10</v>
      </c>
      <c r="J141" s="44">
        <v>0</v>
      </c>
      <c r="K141" s="44">
        <v>0</v>
      </c>
      <c r="L141" s="44">
        <v>10</v>
      </c>
      <c r="M141" s="44">
        <v>0</v>
      </c>
      <c r="N141" s="44">
        <v>3</v>
      </c>
      <c r="O141" s="44">
        <v>1</v>
      </c>
      <c r="P141" s="62">
        <f t="shared" si="12"/>
        <v>7</v>
      </c>
      <c r="Q141" s="44">
        <v>7</v>
      </c>
      <c r="R141" s="44">
        <v>0</v>
      </c>
      <c r="S141" s="44">
        <v>0</v>
      </c>
      <c r="T141" s="44">
        <v>1</v>
      </c>
      <c r="U141" s="44">
        <v>0</v>
      </c>
      <c r="V141" s="44">
        <v>0</v>
      </c>
      <c r="W141" s="44">
        <v>0</v>
      </c>
      <c r="X141" s="62">
        <f>D141+F141+I141+P141+V141</f>
        <v>29</v>
      </c>
      <c r="Y141" s="62">
        <f t="shared" si="13"/>
        <v>7</v>
      </c>
      <c r="Z141" s="44">
        <v>32</v>
      </c>
      <c r="AA141" s="44">
        <v>0</v>
      </c>
      <c r="AB141" s="44"/>
      <c r="AC141" s="349" t="s">
        <v>460</v>
      </c>
    </row>
    <row r="142" spans="1:30" s="33" customFormat="1">
      <c r="A142" s="79" t="s">
        <v>461</v>
      </c>
      <c r="B142" s="35" t="s">
        <v>181</v>
      </c>
      <c r="C142" s="44">
        <v>0</v>
      </c>
      <c r="D142" s="44">
        <v>0</v>
      </c>
      <c r="E142" s="44">
        <v>0</v>
      </c>
      <c r="F142" s="44">
        <v>0</v>
      </c>
      <c r="G142" s="44">
        <v>0</v>
      </c>
      <c r="H142" s="44">
        <v>2</v>
      </c>
      <c r="I142" s="62">
        <f t="shared" si="11"/>
        <v>23</v>
      </c>
      <c r="J142" s="44">
        <v>0</v>
      </c>
      <c r="K142" s="44">
        <v>13</v>
      </c>
      <c r="L142" s="44">
        <v>10</v>
      </c>
      <c r="M142" s="44">
        <v>0</v>
      </c>
      <c r="N142" s="44">
        <v>9</v>
      </c>
      <c r="O142" s="44">
        <v>0</v>
      </c>
      <c r="P142" s="62">
        <f t="shared" si="12"/>
        <v>0</v>
      </c>
      <c r="Q142" s="44">
        <v>0</v>
      </c>
      <c r="R142" s="44">
        <v>0</v>
      </c>
      <c r="S142" s="44">
        <v>0</v>
      </c>
      <c r="T142" s="44">
        <v>0</v>
      </c>
      <c r="U142" s="44">
        <v>0</v>
      </c>
      <c r="V142" s="44">
        <v>0</v>
      </c>
      <c r="W142" s="44">
        <v>0</v>
      </c>
      <c r="X142" s="62">
        <f t="shared" si="10"/>
        <v>23</v>
      </c>
      <c r="Y142" s="62">
        <f t="shared" si="13"/>
        <v>9</v>
      </c>
      <c r="Z142" s="44">
        <v>23</v>
      </c>
      <c r="AA142" s="44">
        <v>0</v>
      </c>
      <c r="AB142" s="44"/>
      <c r="AC142" s="349" t="s">
        <v>460</v>
      </c>
    </row>
    <row r="143" spans="1:30" s="33" customFormat="1">
      <c r="A143" s="79" t="s">
        <v>456</v>
      </c>
      <c r="B143" s="44" t="s">
        <v>446</v>
      </c>
      <c r="C143" s="44"/>
      <c r="D143" s="44"/>
      <c r="E143" s="44"/>
      <c r="F143" s="44"/>
      <c r="G143" s="44"/>
      <c r="H143" s="44">
        <v>1</v>
      </c>
      <c r="I143" s="62">
        <f t="shared" ref="I143:I148" si="14">J143+K143+L143</f>
        <v>12</v>
      </c>
      <c r="J143" s="44">
        <v>12</v>
      </c>
      <c r="K143" s="44"/>
      <c r="L143" s="44"/>
      <c r="M143" s="44"/>
      <c r="N143" s="44"/>
      <c r="O143" s="44"/>
      <c r="P143" s="62">
        <f t="shared" si="12"/>
        <v>0</v>
      </c>
      <c r="Q143" s="44"/>
      <c r="R143" s="44"/>
      <c r="S143" s="44"/>
      <c r="T143" s="44"/>
      <c r="U143" s="44"/>
      <c r="V143" s="44"/>
      <c r="W143" s="44"/>
      <c r="X143" s="62">
        <f t="shared" si="10"/>
        <v>12</v>
      </c>
      <c r="Y143" s="62">
        <f t="shared" si="13"/>
        <v>0</v>
      </c>
      <c r="Z143" s="44"/>
      <c r="AA143" s="44"/>
      <c r="AB143" s="44"/>
      <c r="AC143" s="36" t="s">
        <v>462</v>
      </c>
    </row>
    <row r="144" spans="1:30" s="33" customFormat="1">
      <c r="A144" s="79" t="s">
        <v>145</v>
      </c>
      <c r="B144" s="354" t="s">
        <v>146</v>
      </c>
      <c r="C144" s="44"/>
      <c r="D144" s="44"/>
      <c r="E144" s="44">
        <v>1</v>
      </c>
      <c r="F144" s="44">
        <v>12</v>
      </c>
      <c r="G144" s="44">
        <v>5</v>
      </c>
      <c r="H144" s="44">
        <v>1</v>
      </c>
      <c r="I144" s="62">
        <f t="shared" si="14"/>
        <v>7</v>
      </c>
      <c r="J144" s="44"/>
      <c r="K144" s="44"/>
      <c r="L144" s="44">
        <v>7</v>
      </c>
      <c r="M144" s="44"/>
      <c r="N144" s="44">
        <v>1</v>
      </c>
      <c r="O144" s="44"/>
      <c r="P144" s="62">
        <f t="shared" si="12"/>
        <v>0</v>
      </c>
      <c r="Q144" s="44"/>
      <c r="R144" s="44"/>
      <c r="S144" s="44"/>
      <c r="T144" s="44"/>
      <c r="U144" s="44"/>
      <c r="V144" s="44"/>
      <c r="W144" s="44"/>
      <c r="X144" s="62">
        <f t="shared" si="10"/>
        <v>19</v>
      </c>
      <c r="Y144" s="62">
        <f t="shared" si="13"/>
        <v>6</v>
      </c>
      <c r="Z144" s="44"/>
      <c r="AA144" s="44"/>
      <c r="AB144" s="44"/>
      <c r="AC144" s="36" t="s">
        <v>462</v>
      </c>
    </row>
    <row r="145" spans="1:29" s="33" customFormat="1">
      <c r="A145" s="79" t="s">
        <v>37</v>
      </c>
      <c r="B145" s="35" t="s">
        <v>38</v>
      </c>
      <c r="C145" s="44"/>
      <c r="D145" s="44"/>
      <c r="E145" s="44">
        <v>2</v>
      </c>
      <c r="F145" s="44">
        <v>16</v>
      </c>
      <c r="G145" s="44">
        <v>5</v>
      </c>
      <c r="H145" s="44">
        <v>1</v>
      </c>
      <c r="I145" s="62">
        <f t="shared" si="14"/>
        <v>8</v>
      </c>
      <c r="J145" s="44">
        <v>8</v>
      </c>
      <c r="K145" s="44"/>
      <c r="L145" s="44"/>
      <c r="M145" s="44"/>
      <c r="N145" s="44">
        <v>5</v>
      </c>
      <c r="O145" s="44"/>
      <c r="P145" s="62">
        <f t="shared" si="12"/>
        <v>0</v>
      </c>
      <c r="Q145" s="44"/>
      <c r="R145" s="44"/>
      <c r="S145" s="44"/>
      <c r="T145" s="44"/>
      <c r="U145" s="44"/>
      <c r="V145" s="44"/>
      <c r="W145" s="44"/>
      <c r="X145" s="62">
        <f t="shared" si="10"/>
        <v>24</v>
      </c>
      <c r="Y145" s="62">
        <f t="shared" si="13"/>
        <v>10</v>
      </c>
      <c r="Z145" s="44"/>
      <c r="AA145" s="44"/>
      <c r="AB145" s="44"/>
      <c r="AC145" s="36" t="s">
        <v>462</v>
      </c>
    </row>
    <row r="146" spans="1:29" s="33" customFormat="1">
      <c r="A146" s="79" t="s">
        <v>191</v>
      </c>
      <c r="B146" s="35" t="s">
        <v>192</v>
      </c>
      <c r="C146" s="44"/>
      <c r="D146" s="44"/>
      <c r="E146" s="44">
        <v>2</v>
      </c>
      <c r="F146" s="44">
        <v>24</v>
      </c>
      <c r="G146" s="44">
        <v>6</v>
      </c>
      <c r="H146" s="44">
        <v>1</v>
      </c>
      <c r="I146" s="62">
        <f t="shared" si="14"/>
        <v>8</v>
      </c>
      <c r="J146" s="44">
        <v>8</v>
      </c>
      <c r="K146" s="44"/>
      <c r="L146" s="44"/>
      <c r="M146" s="44"/>
      <c r="N146" s="44">
        <v>1</v>
      </c>
      <c r="O146" s="44"/>
      <c r="P146" s="62">
        <f t="shared" si="12"/>
        <v>0</v>
      </c>
      <c r="Q146" s="44"/>
      <c r="R146" s="44"/>
      <c r="S146" s="44"/>
      <c r="T146" s="44"/>
      <c r="U146" s="44"/>
      <c r="V146" s="44"/>
      <c r="W146" s="44"/>
      <c r="X146" s="62">
        <f t="shared" si="10"/>
        <v>32</v>
      </c>
      <c r="Y146" s="62">
        <f t="shared" si="13"/>
        <v>7</v>
      </c>
      <c r="Z146" s="44"/>
      <c r="AA146" s="44"/>
      <c r="AB146" s="44"/>
      <c r="AC146" s="36" t="s">
        <v>462</v>
      </c>
    </row>
    <row r="147" spans="1:29" s="33" customFormat="1">
      <c r="A147" s="74" t="s">
        <v>463</v>
      </c>
      <c r="B147" s="35" t="s">
        <v>464</v>
      </c>
      <c r="C147" s="44"/>
      <c r="D147" s="44"/>
      <c r="E147" s="44">
        <v>1</v>
      </c>
      <c r="F147" s="44">
        <v>9</v>
      </c>
      <c r="G147" s="44">
        <v>2</v>
      </c>
      <c r="H147" s="44">
        <v>1</v>
      </c>
      <c r="I147" s="62">
        <f t="shared" si="14"/>
        <v>10</v>
      </c>
      <c r="J147" s="44"/>
      <c r="K147" s="44"/>
      <c r="L147" s="44">
        <v>10</v>
      </c>
      <c r="M147" s="44"/>
      <c r="N147" s="44">
        <v>4</v>
      </c>
      <c r="O147" s="44"/>
      <c r="P147" s="62">
        <f t="shared" si="12"/>
        <v>0</v>
      </c>
      <c r="Q147" s="44"/>
      <c r="R147" s="44"/>
      <c r="S147" s="44"/>
      <c r="T147" s="44"/>
      <c r="U147" s="44"/>
      <c r="V147" s="44"/>
      <c r="W147" s="44"/>
      <c r="X147" s="62">
        <f t="shared" si="10"/>
        <v>19</v>
      </c>
      <c r="Y147" s="62">
        <f t="shared" si="13"/>
        <v>6</v>
      </c>
      <c r="Z147" s="44"/>
      <c r="AA147" s="44"/>
      <c r="AB147" s="44"/>
      <c r="AC147" s="36" t="s">
        <v>462</v>
      </c>
    </row>
    <row r="148" spans="1:29" s="33" customFormat="1">
      <c r="A148" s="74" t="s">
        <v>299</v>
      </c>
      <c r="B148" s="35" t="s">
        <v>218</v>
      </c>
      <c r="C148" s="44"/>
      <c r="D148" s="44"/>
      <c r="E148" s="44">
        <v>3</v>
      </c>
      <c r="F148" s="44">
        <v>18</v>
      </c>
      <c r="G148" s="44">
        <v>4</v>
      </c>
      <c r="H148" s="44"/>
      <c r="I148" s="62">
        <f t="shared" si="14"/>
        <v>0</v>
      </c>
      <c r="J148" s="44"/>
      <c r="K148" s="44"/>
      <c r="L148" s="44"/>
      <c r="M148" s="44"/>
      <c r="N148" s="44"/>
      <c r="O148" s="44"/>
      <c r="P148" s="62">
        <f t="shared" si="12"/>
        <v>0</v>
      </c>
      <c r="Q148" s="44"/>
      <c r="R148" s="44"/>
      <c r="S148" s="44"/>
      <c r="T148" s="44"/>
      <c r="U148" s="44"/>
      <c r="V148" s="44"/>
      <c r="W148" s="44"/>
      <c r="X148" s="62">
        <f t="shared" si="10"/>
        <v>18</v>
      </c>
      <c r="Y148" s="62">
        <f t="shared" si="13"/>
        <v>4</v>
      </c>
      <c r="Z148" s="44"/>
      <c r="AA148" s="44"/>
      <c r="AB148" s="44"/>
      <c r="AC148" s="36" t="s">
        <v>462</v>
      </c>
    </row>
    <row r="149" spans="1:29" s="33" customFormat="1">
      <c r="A149" s="79" t="s">
        <v>302</v>
      </c>
      <c r="B149" s="354" t="s">
        <v>446</v>
      </c>
      <c r="C149" s="44">
        <v>0</v>
      </c>
      <c r="D149" s="44">
        <v>0</v>
      </c>
      <c r="E149" s="44"/>
      <c r="F149" s="44"/>
      <c r="G149" s="44"/>
      <c r="H149" s="44">
        <v>2</v>
      </c>
      <c r="I149" s="62">
        <f t="shared" ref="I149:I153" si="15">J149+K149+L149+M149</f>
        <v>24</v>
      </c>
      <c r="J149" s="44">
        <v>24</v>
      </c>
      <c r="K149" s="44">
        <v>0</v>
      </c>
      <c r="L149" s="44">
        <v>0</v>
      </c>
      <c r="M149" s="44">
        <v>0</v>
      </c>
      <c r="N149" s="44">
        <v>15</v>
      </c>
      <c r="O149" s="44">
        <v>0</v>
      </c>
      <c r="P149" s="62">
        <v>0</v>
      </c>
      <c r="Q149" s="44">
        <v>0</v>
      </c>
      <c r="R149" s="44">
        <v>0</v>
      </c>
      <c r="S149" s="44">
        <v>0</v>
      </c>
      <c r="T149" s="44">
        <v>0</v>
      </c>
      <c r="U149" s="44">
        <v>0</v>
      </c>
      <c r="V149" s="44">
        <v>0</v>
      </c>
      <c r="W149" s="44">
        <v>0</v>
      </c>
      <c r="X149" s="62">
        <f t="shared" si="10"/>
        <v>24</v>
      </c>
      <c r="Y149" s="62">
        <f t="shared" si="13"/>
        <v>15</v>
      </c>
      <c r="Z149" s="44">
        <v>24</v>
      </c>
      <c r="AA149" s="44">
        <v>0</v>
      </c>
      <c r="AB149" s="44">
        <v>0</v>
      </c>
      <c r="AC149" s="36" t="s">
        <v>465</v>
      </c>
    </row>
    <row r="150" spans="1:29" s="33" customFormat="1">
      <c r="A150" s="79" t="s">
        <v>335</v>
      </c>
      <c r="B150" s="35" t="s">
        <v>311</v>
      </c>
      <c r="C150" s="44">
        <v>0</v>
      </c>
      <c r="D150" s="44">
        <v>0</v>
      </c>
      <c r="E150" s="44">
        <v>5</v>
      </c>
      <c r="F150" s="44">
        <v>80</v>
      </c>
      <c r="G150" s="44">
        <v>1</v>
      </c>
      <c r="H150" s="44">
        <v>1</v>
      </c>
      <c r="I150" s="62">
        <f t="shared" si="15"/>
        <v>12</v>
      </c>
      <c r="J150" s="44">
        <v>0</v>
      </c>
      <c r="K150" s="44"/>
      <c r="L150" s="44">
        <v>12</v>
      </c>
      <c r="M150" s="44">
        <v>0</v>
      </c>
      <c r="N150" s="44">
        <v>0</v>
      </c>
      <c r="O150" s="44">
        <v>0</v>
      </c>
      <c r="P150" s="62">
        <v>0</v>
      </c>
      <c r="Q150" s="44">
        <v>0</v>
      </c>
      <c r="R150" s="44">
        <v>0</v>
      </c>
      <c r="S150" s="44">
        <v>0</v>
      </c>
      <c r="T150" s="44">
        <v>0</v>
      </c>
      <c r="U150" s="44">
        <v>0</v>
      </c>
      <c r="V150" s="44">
        <v>0</v>
      </c>
      <c r="W150" s="44">
        <v>0</v>
      </c>
      <c r="X150" s="62">
        <f t="shared" si="10"/>
        <v>92</v>
      </c>
      <c r="Y150" s="62">
        <f t="shared" si="13"/>
        <v>1</v>
      </c>
      <c r="Z150" s="44">
        <v>92</v>
      </c>
      <c r="AA150" s="44">
        <v>0</v>
      </c>
      <c r="AB150" s="44">
        <v>0</v>
      </c>
      <c r="AC150" s="36" t="s">
        <v>465</v>
      </c>
    </row>
    <row r="151" spans="1:29" s="33" customFormat="1">
      <c r="A151" s="79" t="s">
        <v>466</v>
      </c>
      <c r="B151" s="35" t="s">
        <v>154</v>
      </c>
      <c r="C151" s="44">
        <v>0</v>
      </c>
      <c r="D151" s="44">
        <v>0</v>
      </c>
      <c r="E151" s="44">
        <v>2</v>
      </c>
      <c r="F151" s="44">
        <v>20</v>
      </c>
      <c r="G151" s="44">
        <v>0</v>
      </c>
      <c r="H151" s="44">
        <v>1</v>
      </c>
      <c r="I151" s="62">
        <f t="shared" si="15"/>
        <v>10</v>
      </c>
      <c r="J151" s="44">
        <v>0</v>
      </c>
      <c r="K151" s="44"/>
      <c r="L151" s="44">
        <v>10</v>
      </c>
      <c r="M151" s="44">
        <v>0</v>
      </c>
      <c r="N151" s="44">
        <v>2</v>
      </c>
      <c r="O151" s="44">
        <v>0</v>
      </c>
      <c r="P151" s="62">
        <v>0</v>
      </c>
      <c r="Q151" s="44">
        <v>0</v>
      </c>
      <c r="R151" s="44">
        <v>0</v>
      </c>
      <c r="S151" s="44">
        <v>0</v>
      </c>
      <c r="T151" s="44">
        <v>0</v>
      </c>
      <c r="U151" s="44">
        <v>0</v>
      </c>
      <c r="V151" s="44">
        <v>0</v>
      </c>
      <c r="W151" s="44">
        <v>0</v>
      </c>
      <c r="X151" s="62">
        <f t="shared" si="10"/>
        <v>30</v>
      </c>
      <c r="Y151" s="62">
        <f t="shared" si="13"/>
        <v>2</v>
      </c>
      <c r="Z151" s="44">
        <v>30</v>
      </c>
      <c r="AA151" s="44">
        <v>0</v>
      </c>
      <c r="AB151" s="44">
        <v>0</v>
      </c>
      <c r="AC151" s="36" t="s">
        <v>465</v>
      </c>
    </row>
    <row r="152" spans="1:29" s="33" customFormat="1">
      <c r="A152" s="79" t="s">
        <v>212</v>
      </c>
      <c r="B152" s="35" t="s">
        <v>126</v>
      </c>
      <c r="C152" s="44">
        <v>0</v>
      </c>
      <c r="D152" s="44">
        <v>0</v>
      </c>
      <c r="E152" s="44">
        <v>4</v>
      </c>
      <c r="F152" s="44">
        <v>38</v>
      </c>
      <c r="G152" s="44">
        <v>6</v>
      </c>
      <c r="H152" s="44">
        <v>0</v>
      </c>
      <c r="I152" s="62">
        <f t="shared" si="15"/>
        <v>0</v>
      </c>
      <c r="J152" s="44">
        <v>0</v>
      </c>
      <c r="K152" s="44">
        <v>0</v>
      </c>
      <c r="L152" s="44">
        <v>0</v>
      </c>
      <c r="M152" s="44">
        <v>0</v>
      </c>
      <c r="N152" s="44">
        <v>0</v>
      </c>
      <c r="O152" s="44">
        <v>0</v>
      </c>
      <c r="P152" s="62">
        <v>0</v>
      </c>
      <c r="Q152" s="44">
        <v>0</v>
      </c>
      <c r="R152" s="44">
        <v>0</v>
      </c>
      <c r="S152" s="44">
        <v>0</v>
      </c>
      <c r="T152" s="44">
        <v>0</v>
      </c>
      <c r="U152" s="44">
        <v>0</v>
      </c>
      <c r="V152" s="44">
        <v>0</v>
      </c>
      <c r="W152" s="44">
        <v>0</v>
      </c>
      <c r="X152" s="62">
        <f t="shared" si="10"/>
        <v>38</v>
      </c>
      <c r="Y152" s="62">
        <f t="shared" si="13"/>
        <v>6</v>
      </c>
      <c r="Z152" s="44">
        <v>38</v>
      </c>
      <c r="AA152" s="44">
        <v>0</v>
      </c>
      <c r="AB152" s="44">
        <v>0</v>
      </c>
      <c r="AC152" s="36" t="s">
        <v>465</v>
      </c>
    </row>
    <row r="153" spans="1:29" s="33" customFormat="1">
      <c r="A153" s="79" t="s">
        <v>327</v>
      </c>
      <c r="B153" s="44" t="s">
        <v>328</v>
      </c>
      <c r="C153" s="44">
        <v>0</v>
      </c>
      <c r="D153" s="44">
        <v>0</v>
      </c>
      <c r="E153" s="44">
        <v>2</v>
      </c>
      <c r="F153" s="44">
        <v>16</v>
      </c>
      <c r="G153" s="44">
        <v>3</v>
      </c>
      <c r="H153" s="44">
        <v>0</v>
      </c>
      <c r="I153" s="62">
        <f t="shared" si="15"/>
        <v>0</v>
      </c>
      <c r="J153" s="44">
        <v>0</v>
      </c>
      <c r="K153" s="44">
        <v>0</v>
      </c>
      <c r="L153" s="44">
        <v>0</v>
      </c>
      <c r="M153" s="44">
        <v>0</v>
      </c>
      <c r="N153" s="44">
        <v>0</v>
      </c>
      <c r="O153" s="44">
        <v>0</v>
      </c>
      <c r="P153" s="62">
        <v>0</v>
      </c>
      <c r="Q153" s="44">
        <v>0</v>
      </c>
      <c r="R153" s="44">
        <v>0</v>
      </c>
      <c r="S153" s="44">
        <v>0</v>
      </c>
      <c r="T153" s="44">
        <v>0</v>
      </c>
      <c r="U153" s="44">
        <v>0</v>
      </c>
      <c r="V153" s="44">
        <v>0</v>
      </c>
      <c r="W153" s="44">
        <v>0</v>
      </c>
      <c r="X153" s="62">
        <f t="shared" si="10"/>
        <v>16</v>
      </c>
      <c r="Y153" s="62">
        <f t="shared" si="13"/>
        <v>3</v>
      </c>
      <c r="Z153" s="44">
        <v>16</v>
      </c>
      <c r="AA153" s="44">
        <v>0</v>
      </c>
      <c r="AB153" s="44">
        <v>0</v>
      </c>
      <c r="AC153" s="36" t="s">
        <v>465</v>
      </c>
    </row>
    <row r="154" spans="1:29">
      <c r="A154" s="79" t="s">
        <v>335</v>
      </c>
      <c r="B154" s="35" t="s">
        <v>311</v>
      </c>
      <c r="C154" s="9">
        <v>0</v>
      </c>
      <c r="D154" s="9">
        <v>0</v>
      </c>
      <c r="E154" s="9">
        <v>5</v>
      </c>
      <c r="F154" s="9">
        <v>92</v>
      </c>
      <c r="G154" s="9">
        <v>0</v>
      </c>
      <c r="H154" s="9">
        <v>8</v>
      </c>
      <c r="I154" s="67">
        <f>J154+K154+L154+M154</f>
        <v>154</v>
      </c>
      <c r="J154" s="9">
        <v>62</v>
      </c>
      <c r="K154" s="9">
        <v>18</v>
      </c>
      <c r="L154" s="9">
        <v>74</v>
      </c>
      <c r="M154" s="9">
        <v>0</v>
      </c>
      <c r="N154" s="9">
        <v>1</v>
      </c>
      <c r="O154" s="9">
        <v>3</v>
      </c>
      <c r="P154" s="9">
        <v>54</v>
      </c>
      <c r="Q154" s="9">
        <v>36</v>
      </c>
      <c r="R154" s="9">
        <v>18</v>
      </c>
      <c r="S154" s="9">
        <v>0</v>
      </c>
      <c r="T154" s="9">
        <v>0</v>
      </c>
      <c r="U154" s="9">
        <v>0</v>
      </c>
      <c r="V154" s="9">
        <v>0</v>
      </c>
      <c r="W154" s="9">
        <v>0</v>
      </c>
      <c r="X154" s="67">
        <f>D154+F154+I154+P154+V154</f>
        <v>300</v>
      </c>
      <c r="Y154" s="67">
        <f>G154+N154+T154+W154</f>
        <v>1</v>
      </c>
      <c r="Z154" s="9">
        <v>300</v>
      </c>
      <c r="AA154" s="9">
        <v>2</v>
      </c>
      <c r="AB154" s="9">
        <v>0</v>
      </c>
      <c r="AC154" s="3" t="s">
        <v>467</v>
      </c>
    </row>
    <row r="155" spans="1:29" s="33" customFormat="1">
      <c r="A155" s="74" t="s">
        <v>219</v>
      </c>
      <c r="B155" s="35" t="s">
        <v>220</v>
      </c>
      <c r="C155" s="44">
        <v>0</v>
      </c>
      <c r="D155" s="44">
        <v>0</v>
      </c>
      <c r="E155" s="44">
        <v>1</v>
      </c>
      <c r="F155" s="44">
        <v>12</v>
      </c>
      <c r="G155" s="44">
        <v>2</v>
      </c>
      <c r="H155" s="44">
        <v>2</v>
      </c>
      <c r="I155" s="62">
        <f t="shared" ref="I155:I158" si="16">J155+K155+L155+M155</f>
        <v>16</v>
      </c>
      <c r="J155" s="44">
        <v>10</v>
      </c>
      <c r="K155" s="44">
        <v>6</v>
      </c>
      <c r="L155" s="44">
        <v>0</v>
      </c>
      <c r="M155" s="44">
        <v>0</v>
      </c>
      <c r="N155" s="44">
        <v>2</v>
      </c>
      <c r="O155" s="44">
        <v>0</v>
      </c>
      <c r="P155" s="62">
        <f t="shared" ref="P155:P163" si="17">Q155+R155+S155</f>
        <v>0</v>
      </c>
      <c r="Q155" s="44">
        <v>0</v>
      </c>
      <c r="R155" s="44">
        <v>0</v>
      </c>
      <c r="S155" s="44">
        <v>0</v>
      </c>
      <c r="T155" s="44">
        <v>0</v>
      </c>
      <c r="U155" s="44">
        <v>0</v>
      </c>
      <c r="V155" s="44">
        <v>0</v>
      </c>
      <c r="W155" s="44">
        <v>0</v>
      </c>
      <c r="X155" s="62">
        <f t="shared" ref="X155:X163" si="18">D155+F155+P155+I155+V155</f>
        <v>28</v>
      </c>
      <c r="Y155" s="62">
        <f t="shared" ref="Y155:Y163" si="19">G155+N155+T155+W155</f>
        <v>4</v>
      </c>
      <c r="Z155" s="44">
        <v>20</v>
      </c>
      <c r="AA155" s="44"/>
      <c r="AB155" s="44"/>
      <c r="AC155" s="36" t="s">
        <v>468</v>
      </c>
    </row>
    <row r="156" spans="1:29" s="33" customFormat="1">
      <c r="A156" s="79" t="s">
        <v>129</v>
      </c>
      <c r="B156" s="35" t="s">
        <v>130</v>
      </c>
      <c r="C156" s="44">
        <v>0</v>
      </c>
      <c r="D156" s="44">
        <v>0</v>
      </c>
      <c r="E156" s="44">
        <v>4</v>
      </c>
      <c r="F156" s="44">
        <v>40</v>
      </c>
      <c r="G156" s="44">
        <v>4</v>
      </c>
      <c r="H156" s="44">
        <v>3</v>
      </c>
      <c r="I156" s="62">
        <f t="shared" si="16"/>
        <v>22</v>
      </c>
      <c r="J156" s="44">
        <v>22</v>
      </c>
      <c r="K156" s="44">
        <v>0</v>
      </c>
      <c r="L156" s="44">
        <v>0</v>
      </c>
      <c r="M156" s="44">
        <v>0</v>
      </c>
      <c r="N156" s="44">
        <v>0</v>
      </c>
      <c r="O156" s="44">
        <v>0</v>
      </c>
      <c r="P156" s="62">
        <f t="shared" si="17"/>
        <v>0</v>
      </c>
      <c r="Q156" s="44">
        <v>0</v>
      </c>
      <c r="R156" s="44">
        <v>0</v>
      </c>
      <c r="S156" s="44">
        <v>0</v>
      </c>
      <c r="T156" s="44">
        <v>0</v>
      </c>
      <c r="U156" s="44">
        <v>0</v>
      </c>
      <c r="V156" s="44">
        <v>0</v>
      </c>
      <c r="W156" s="44">
        <v>0</v>
      </c>
      <c r="X156" s="62">
        <f t="shared" si="18"/>
        <v>62</v>
      </c>
      <c r="Y156" s="62">
        <f t="shared" si="19"/>
        <v>4</v>
      </c>
      <c r="Z156" s="44">
        <v>30</v>
      </c>
      <c r="AA156" s="44"/>
      <c r="AB156" s="44"/>
      <c r="AC156" s="36" t="s">
        <v>468</v>
      </c>
    </row>
    <row r="157" spans="1:29" s="33" customFormat="1">
      <c r="A157" s="79" t="s">
        <v>456</v>
      </c>
      <c r="B157" s="35" t="s">
        <v>446</v>
      </c>
      <c r="C157" s="44">
        <v>0</v>
      </c>
      <c r="D157" s="44">
        <v>0</v>
      </c>
      <c r="E157" s="44">
        <v>2</v>
      </c>
      <c r="F157" s="44">
        <v>28</v>
      </c>
      <c r="G157" s="44">
        <v>16</v>
      </c>
      <c r="H157" s="44">
        <v>4</v>
      </c>
      <c r="I157" s="62">
        <f t="shared" si="16"/>
        <v>52</v>
      </c>
      <c r="J157" s="44">
        <v>32</v>
      </c>
      <c r="K157" s="44">
        <v>20</v>
      </c>
      <c r="L157" s="44">
        <v>0</v>
      </c>
      <c r="M157" s="44">
        <v>0</v>
      </c>
      <c r="N157" s="44">
        <v>24</v>
      </c>
      <c r="O157" s="44">
        <v>0</v>
      </c>
      <c r="P157" s="62">
        <f t="shared" si="17"/>
        <v>0</v>
      </c>
      <c r="Q157" s="44">
        <v>0</v>
      </c>
      <c r="R157" s="44">
        <v>0</v>
      </c>
      <c r="S157" s="44">
        <v>0</v>
      </c>
      <c r="T157" s="44">
        <v>0</v>
      </c>
      <c r="U157" s="44">
        <v>0</v>
      </c>
      <c r="V157" s="44">
        <v>0</v>
      </c>
      <c r="W157" s="44">
        <v>0</v>
      </c>
      <c r="X157" s="62">
        <f>D157+F157+P157+I157+V157</f>
        <v>80</v>
      </c>
      <c r="Y157" s="62">
        <f t="shared" si="19"/>
        <v>40</v>
      </c>
      <c r="Z157" s="44">
        <v>65</v>
      </c>
      <c r="AA157" s="44"/>
      <c r="AB157" s="44"/>
      <c r="AC157" s="36" t="s">
        <v>468</v>
      </c>
    </row>
    <row r="158" spans="1:29" s="33" customFormat="1">
      <c r="A158" s="79" t="s">
        <v>469</v>
      </c>
      <c r="B158" s="354" t="s">
        <v>470</v>
      </c>
      <c r="C158" s="44">
        <v>0</v>
      </c>
      <c r="D158" s="44">
        <v>0</v>
      </c>
      <c r="E158" s="44">
        <v>3</v>
      </c>
      <c r="F158" s="44">
        <v>24</v>
      </c>
      <c r="G158" s="44">
        <v>4</v>
      </c>
      <c r="H158" s="44">
        <v>1</v>
      </c>
      <c r="I158" s="62">
        <f t="shared" si="16"/>
        <v>10</v>
      </c>
      <c r="J158" s="44">
        <v>10</v>
      </c>
      <c r="K158" s="44">
        <v>0</v>
      </c>
      <c r="L158" s="44">
        <v>0</v>
      </c>
      <c r="M158" s="44">
        <v>0</v>
      </c>
      <c r="N158" s="44">
        <v>0</v>
      </c>
      <c r="O158" s="44">
        <v>0</v>
      </c>
      <c r="P158" s="62">
        <f t="shared" si="17"/>
        <v>0</v>
      </c>
      <c r="Q158" s="44">
        <v>0</v>
      </c>
      <c r="R158" s="44">
        <v>0</v>
      </c>
      <c r="S158" s="44">
        <v>0</v>
      </c>
      <c r="T158" s="44">
        <v>0</v>
      </c>
      <c r="U158" s="44">
        <v>0</v>
      </c>
      <c r="V158" s="44">
        <v>0</v>
      </c>
      <c r="W158" s="44">
        <v>0</v>
      </c>
      <c r="X158" s="62">
        <f t="shared" si="18"/>
        <v>34</v>
      </c>
      <c r="Y158" s="62">
        <f>G158+N158+T158+W158</f>
        <v>4</v>
      </c>
      <c r="Z158" s="44">
        <v>15</v>
      </c>
      <c r="AA158" s="44"/>
      <c r="AB158" s="44"/>
      <c r="AC158" s="36" t="s">
        <v>468</v>
      </c>
    </row>
    <row r="159" spans="1:29" s="33" customFormat="1">
      <c r="A159" s="79" t="s">
        <v>145</v>
      </c>
      <c r="B159" s="354" t="s">
        <v>146</v>
      </c>
      <c r="C159" s="44">
        <v>0</v>
      </c>
      <c r="D159" s="44">
        <v>0</v>
      </c>
      <c r="E159" s="44">
        <v>2</v>
      </c>
      <c r="F159" s="44">
        <v>24</v>
      </c>
      <c r="G159" s="44">
        <v>4</v>
      </c>
      <c r="H159" s="44">
        <v>5</v>
      </c>
      <c r="I159" s="62">
        <v>44</v>
      </c>
      <c r="J159" s="44">
        <v>24</v>
      </c>
      <c r="K159" s="44">
        <v>20</v>
      </c>
      <c r="L159" s="44">
        <v>0</v>
      </c>
      <c r="M159" s="44">
        <v>0</v>
      </c>
      <c r="N159" s="44">
        <v>0</v>
      </c>
      <c r="O159" s="44">
        <v>0</v>
      </c>
      <c r="P159" s="62">
        <f t="shared" si="17"/>
        <v>0</v>
      </c>
      <c r="Q159" s="44">
        <v>0</v>
      </c>
      <c r="R159" s="44">
        <v>0</v>
      </c>
      <c r="S159" s="44">
        <v>0</v>
      </c>
      <c r="T159" s="44">
        <v>0</v>
      </c>
      <c r="U159" s="44">
        <v>0</v>
      </c>
      <c r="V159" s="44">
        <v>0</v>
      </c>
      <c r="W159" s="44">
        <v>0</v>
      </c>
      <c r="X159" s="62">
        <f>D159+F159+P159+I159+V159</f>
        <v>68</v>
      </c>
      <c r="Y159" s="62">
        <f t="shared" si="19"/>
        <v>4</v>
      </c>
      <c r="Z159" s="44">
        <v>60</v>
      </c>
      <c r="AA159" s="44"/>
      <c r="AB159" s="44"/>
      <c r="AC159" s="36" t="s">
        <v>468</v>
      </c>
    </row>
    <row r="160" spans="1:29" s="33" customFormat="1">
      <c r="A160" s="74" t="s">
        <v>178</v>
      </c>
      <c r="B160" s="35" t="s">
        <v>179</v>
      </c>
      <c r="C160" s="44">
        <v>0</v>
      </c>
      <c r="D160" s="44">
        <v>0</v>
      </c>
      <c r="E160" s="44">
        <v>2</v>
      </c>
      <c r="F160" s="44">
        <v>24</v>
      </c>
      <c r="G160" s="44">
        <v>4</v>
      </c>
      <c r="H160" s="44">
        <v>0</v>
      </c>
      <c r="I160" s="62">
        <f t="shared" ref="I160:I161" si="20">J160+K160+L160+M160</f>
        <v>0</v>
      </c>
      <c r="J160" s="44">
        <v>0</v>
      </c>
      <c r="K160" s="44">
        <v>0</v>
      </c>
      <c r="L160" s="44">
        <v>0</v>
      </c>
      <c r="M160" s="44">
        <v>0</v>
      </c>
      <c r="N160" s="44">
        <v>0</v>
      </c>
      <c r="O160" s="44">
        <v>0</v>
      </c>
      <c r="P160" s="62">
        <f t="shared" si="17"/>
        <v>0</v>
      </c>
      <c r="Q160" s="44">
        <v>0</v>
      </c>
      <c r="R160" s="44">
        <v>0</v>
      </c>
      <c r="S160" s="44">
        <v>0</v>
      </c>
      <c r="T160" s="44">
        <v>0</v>
      </c>
      <c r="U160" s="44">
        <v>0</v>
      </c>
      <c r="V160" s="44">
        <v>0</v>
      </c>
      <c r="W160" s="44">
        <v>0</v>
      </c>
      <c r="X160" s="62">
        <f t="shared" si="18"/>
        <v>24</v>
      </c>
      <c r="Y160" s="62">
        <f>G160+N160+T160+W160</f>
        <v>4</v>
      </c>
      <c r="Z160" s="44">
        <v>10</v>
      </c>
      <c r="AA160" s="44"/>
      <c r="AB160" s="44"/>
      <c r="AC160" s="36" t="s">
        <v>468</v>
      </c>
    </row>
    <row r="161" spans="1:29" s="33" customFormat="1">
      <c r="A161" s="79" t="s">
        <v>153</v>
      </c>
      <c r="B161" s="35" t="s">
        <v>154</v>
      </c>
      <c r="C161" s="44">
        <v>0</v>
      </c>
      <c r="D161" s="44">
        <v>0</v>
      </c>
      <c r="E161" s="44">
        <v>1</v>
      </c>
      <c r="F161" s="44">
        <v>9</v>
      </c>
      <c r="G161" s="44">
        <v>0</v>
      </c>
      <c r="H161" s="44">
        <v>2</v>
      </c>
      <c r="I161" s="62">
        <f t="shared" si="20"/>
        <v>12</v>
      </c>
      <c r="J161" s="44">
        <v>8</v>
      </c>
      <c r="K161" s="44">
        <v>4</v>
      </c>
      <c r="L161" s="44">
        <v>0</v>
      </c>
      <c r="M161" s="44">
        <v>0</v>
      </c>
      <c r="N161" s="44">
        <v>0</v>
      </c>
      <c r="O161" s="44">
        <v>0</v>
      </c>
      <c r="P161" s="62">
        <f t="shared" si="17"/>
        <v>0</v>
      </c>
      <c r="Q161" s="44">
        <v>0</v>
      </c>
      <c r="R161" s="44">
        <v>0</v>
      </c>
      <c r="S161" s="44">
        <v>0</v>
      </c>
      <c r="T161" s="44">
        <v>0</v>
      </c>
      <c r="U161" s="44">
        <v>0</v>
      </c>
      <c r="V161" s="44">
        <v>0</v>
      </c>
      <c r="W161" s="44">
        <v>0</v>
      </c>
      <c r="X161" s="62">
        <f>D161+F161+P161+I161+V161</f>
        <v>21</v>
      </c>
      <c r="Y161" s="62">
        <f t="shared" si="19"/>
        <v>0</v>
      </c>
      <c r="Z161" s="44">
        <v>30</v>
      </c>
      <c r="AA161" s="44"/>
      <c r="AB161" s="44"/>
      <c r="AC161" s="36" t="s">
        <v>468</v>
      </c>
    </row>
    <row r="162" spans="1:29" s="33" customFormat="1">
      <c r="A162" s="79" t="s">
        <v>471</v>
      </c>
      <c r="B162" s="35" t="s">
        <v>296</v>
      </c>
      <c r="C162" s="9">
        <v>0</v>
      </c>
      <c r="D162" s="9">
        <v>0</v>
      </c>
      <c r="E162" s="9">
        <v>4</v>
      </c>
      <c r="F162" s="240">
        <v>56</v>
      </c>
      <c r="G162" s="35">
        <v>56</v>
      </c>
      <c r="H162" s="9">
        <v>9</v>
      </c>
      <c r="I162" s="9">
        <v>106</v>
      </c>
      <c r="J162" s="9">
        <v>56</v>
      </c>
      <c r="K162" s="240">
        <v>30</v>
      </c>
      <c r="L162" s="35">
        <v>20</v>
      </c>
      <c r="M162" s="9">
        <v>0</v>
      </c>
      <c r="N162" s="9">
        <v>74</v>
      </c>
      <c r="O162" s="9">
        <v>0</v>
      </c>
      <c r="P162" s="240">
        <f t="shared" si="17"/>
        <v>0</v>
      </c>
      <c r="Q162" s="35">
        <v>0</v>
      </c>
      <c r="R162" s="9">
        <v>0</v>
      </c>
      <c r="S162" s="9">
        <v>0</v>
      </c>
      <c r="T162" s="9">
        <v>0</v>
      </c>
      <c r="U162" s="240">
        <v>0</v>
      </c>
      <c r="V162" s="35">
        <v>0</v>
      </c>
      <c r="W162" s="9">
        <v>0</v>
      </c>
      <c r="X162" s="9">
        <f t="shared" si="18"/>
        <v>162</v>
      </c>
      <c r="Y162" s="9">
        <f>G162+N162+T162+W162</f>
        <v>130</v>
      </c>
      <c r="Z162" s="240">
        <v>98</v>
      </c>
      <c r="AA162" s="35"/>
      <c r="AB162" s="9"/>
      <c r="AC162" s="36" t="s">
        <v>468</v>
      </c>
    </row>
    <row r="163" spans="1:29" s="33" customFormat="1">
      <c r="A163" s="79" t="s">
        <v>472</v>
      </c>
      <c r="B163" s="44" t="s">
        <v>311</v>
      </c>
      <c r="C163" s="44">
        <v>0</v>
      </c>
      <c r="D163" s="44">
        <v>0</v>
      </c>
      <c r="E163" s="44">
        <v>1</v>
      </c>
      <c r="F163" s="240">
        <v>16</v>
      </c>
      <c r="G163" s="44">
        <v>0</v>
      </c>
      <c r="H163" s="44">
        <v>9</v>
      </c>
      <c r="I163" s="44">
        <f t="shared" ref="I163" si="21">J163+K163+L163+M163</f>
        <v>138</v>
      </c>
      <c r="J163" s="44">
        <v>68</v>
      </c>
      <c r="K163" s="240">
        <v>40</v>
      </c>
      <c r="L163" s="44">
        <v>30</v>
      </c>
      <c r="M163" s="44">
        <v>0</v>
      </c>
      <c r="N163" s="44">
        <v>0</v>
      </c>
      <c r="O163" s="44">
        <v>0</v>
      </c>
      <c r="P163" s="240">
        <f t="shared" si="17"/>
        <v>0</v>
      </c>
      <c r="Q163" s="44">
        <v>0</v>
      </c>
      <c r="R163" s="44">
        <v>0</v>
      </c>
      <c r="S163" s="44">
        <v>0</v>
      </c>
      <c r="T163" s="44">
        <v>0</v>
      </c>
      <c r="U163" s="240">
        <v>0</v>
      </c>
      <c r="V163" s="44">
        <v>0</v>
      </c>
      <c r="W163" s="44">
        <v>0</v>
      </c>
      <c r="X163" s="44">
        <f t="shared" si="18"/>
        <v>154</v>
      </c>
      <c r="Y163" s="44">
        <f t="shared" si="19"/>
        <v>0</v>
      </c>
      <c r="Z163" s="240">
        <v>275</v>
      </c>
      <c r="AA163" s="44"/>
      <c r="AB163" s="44"/>
      <c r="AC163" s="36" t="s">
        <v>468</v>
      </c>
    </row>
    <row r="164" spans="1:29" s="33" customFormat="1">
      <c r="A164" s="79" t="s">
        <v>473</v>
      </c>
      <c r="B164" s="44" t="s">
        <v>140</v>
      </c>
      <c r="C164" s="44"/>
      <c r="D164" s="44"/>
      <c r="E164" s="44">
        <v>2</v>
      </c>
      <c r="F164" s="240">
        <v>22</v>
      </c>
      <c r="G164" s="44">
        <v>7</v>
      </c>
      <c r="H164" s="44">
        <v>5</v>
      </c>
      <c r="I164" s="44">
        <f>J164+K164+L164+M164</f>
        <v>30</v>
      </c>
      <c r="J164" s="44">
        <v>7</v>
      </c>
      <c r="K164" s="240">
        <v>7</v>
      </c>
      <c r="L164" s="44">
        <v>6</v>
      </c>
      <c r="M164" s="44">
        <v>10</v>
      </c>
      <c r="N164" s="44">
        <v>4</v>
      </c>
      <c r="O164" s="44">
        <v>2</v>
      </c>
      <c r="P164" s="240">
        <v>7</v>
      </c>
      <c r="Q164" s="44">
        <v>4</v>
      </c>
      <c r="R164" s="44">
        <v>4</v>
      </c>
      <c r="S164" s="44"/>
      <c r="T164" s="44">
        <v>1</v>
      </c>
      <c r="U164" s="240"/>
      <c r="V164" s="44"/>
      <c r="W164" s="44"/>
      <c r="X164" s="44">
        <v>60</v>
      </c>
      <c r="Y164" s="44">
        <f>G164+N164+T164+W164</f>
        <v>12</v>
      </c>
      <c r="Z164" s="240">
        <v>59</v>
      </c>
      <c r="AA164" s="44"/>
      <c r="AB164" s="44"/>
      <c r="AC164" s="343" t="s">
        <v>474</v>
      </c>
    </row>
    <row r="165" spans="1:29" s="33" customFormat="1">
      <c r="A165" s="79" t="s">
        <v>456</v>
      </c>
      <c r="B165" s="44" t="s">
        <v>446</v>
      </c>
      <c r="C165" s="44"/>
      <c r="D165" s="44"/>
      <c r="E165" s="44">
        <v>6</v>
      </c>
      <c r="F165" s="240">
        <v>91</v>
      </c>
      <c r="G165" s="44">
        <v>73</v>
      </c>
      <c r="H165" s="44">
        <v>1</v>
      </c>
      <c r="I165" s="44">
        <f t="shared" ref="I165:I178" si="22">J165+K165+L165+M165</f>
        <v>14</v>
      </c>
      <c r="J165" s="44">
        <v>14</v>
      </c>
      <c r="K165" s="240">
        <v>0</v>
      </c>
      <c r="L165" s="44"/>
      <c r="M165" s="44"/>
      <c r="N165" s="44">
        <v>0</v>
      </c>
      <c r="O165" s="44"/>
      <c r="P165" s="240">
        <f t="shared" ref="P165:P173" si="23">Q165+R165+S165</f>
        <v>0</v>
      </c>
      <c r="Q165" s="44"/>
      <c r="R165" s="44"/>
      <c r="S165" s="44"/>
      <c r="T165" s="44"/>
      <c r="U165" s="240"/>
      <c r="V165" s="44"/>
      <c r="W165" s="44"/>
      <c r="X165" s="44">
        <f t="shared" ref="X165:X192" si="24">D165+F165+I165+P165+V165</f>
        <v>105</v>
      </c>
      <c r="Y165" s="44">
        <f t="shared" ref="Y165:Y173" si="25">G165+N165+T165+W165</f>
        <v>73</v>
      </c>
      <c r="Z165" s="240">
        <v>14</v>
      </c>
      <c r="AA165" s="44"/>
      <c r="AB165" s="44"/>
      <c r="AC165" s="36" t="s">
        <v>475</v>
      </c>
    </row>
    <row r="166" spans="1:29" s="33" customFormat="1">
      <c r="A166" s="79" t="s">
        <v>145</v>
      </c>
      <c r="B166" s="354" t="s">
        <v>146</v>
      </c>
      <c r="C166" s="44"/>
      <c r="D166" s="44"/>
      <c r="E166" s="44">
        <v>1</v>
      </c>
      <c r="F166" s="240">
        <v>10</v>
      </c>
      <c r="G166" s="354">
        <v>8</v>
      </c>
      <c r="H166" s="44">
        <v>1</v>
      </c>
      <c r="I166" s="44">
        <f t="shared" si="22"/>
        <v>8</v>
      </c>
      <c r="J166" s="44">
        <v>8</v>
      </c>
      <c r="K166" s="240">
        <v>0</v>
      </c>
      <c r="L166" s="354"/>
      <c r="M166" s="44"/>
      <c r="N166" s="44">
        <v>6</v>
      </c>
      <c r="O166" s="44"/>
      <c r="P166" s="240">
        <f t="shared" si="23"/>
        <v>0</v>
      </c>
      <c r="Q166" s="354"/>
      <c r="R166" s="44"/>
      <c r="S166" s="44"/>
      <c r="T166" s="44"/>
      <c r="U166" s="240"/>
      <c r="V166" s="354"/>
      <c r="W166" s="44"/>
      <c r="X166" s="44">
        <f t="shared" si="24"/>
        <v>18</v>
      </c>
      <c r="Y166" s="44">
        <f t="shared" si="25"/>
        <v>14</v>
      </c>
      <c r="Z166" s="240">
        <v>0</v>
      </c>
      <c r="AA166" s="354"/>
      <c r="AB166" s="44"/>
      <c r="AC166" s="36" t="s">
        <v>475</v>
      </c>
    </row>
    <row r="167" spans="1:29" s="33" customFormat="1">
      <c r="A167" s="79" t="s">
        <v>283</v>
      </c>
      <c r="B167" s="354" t="s">
        <v>284</v>
      </c>
      <c r="C167" s="44"/>
      <c r="D167" s="44"/>
      <c r="E167" s="44">
        <v>2</v>
      </c>
      <c r="F167" s="240">
        <v>28</v>
      </c>
      <c r="G167" s="354">
        <v>15</v>
      </c>
      <c r="H167" s="44">
        <v>3</v>
      </c>
      <c r="I167" s="44">
        <f t="shared" si="22"/>
        <v>35</v>
      </c>
      <c r="J167" s="44">
        <v>35</v>
      </c>
      <c r="K167" s="240"/>
      <c r="L167" s="354"/>
      <c r="M167" s="44"/>
      <c r="N167" s="44">
        <v>26</v>
      </c>
      <c r="O167" s="44"/>
      <c r="P167" s="240">
        <f t="shared" si="23"/>
        <v>0</v>
      </c>
      <c r="Q167" s="354"/>
      <c r="R167" s="44"/>
      <c r="S167" s="44"/>
      <c r="T167" s="44"/>
      <c r="U167" s="240"/>
      <c r="V167" s="354"/>
      <c r="W167" s="44"/>
      <c r="X167" s="44">
        <f t="shared" si="24"/>
        <v>63</v>
      </c>
      <c r="Y167" s="44">
        <f t="shared" si="25"/>
        <v>41</v>
      </c>
      <c r="Z167" s="240"/>
      <c r="AA167" s="354"/>
      <c r="AB167" s="44"/>
      <c r="AC167" s="36" t="s">
        <v>475</v>
      </c>
    </row>
    <row r="168" spans="1:29" s="33" customFormat="1">
      <c r="A168" s="79" t="s">
        <v>476</v>
      </c>
      <c r="B168" s="44" t="s">
        <v>470</v>
      </c>
      <c r="C168" s="44"/>
      <c r="D168" s="44"/>
      <c r="E168" s="44">
        <v>0</v>
      </c>
      <c r="F168" s="240">
        <v>0</v>
      </c>
      <c r="G168" s="44">
        <v>0</v>
      </c>
      <c r="H168" s="44">
        <v>1</v>
      </c>
      <c r="I168" s="44">
        <f t="shared" si="22"/>
        <v>10</v>
      </c>
      <c r="J168" s="44">
        <v>0</v>
      </c>
      <c r="K168" s="240">
        <v>10</v>
      </c>
      <c r="L168" s="44"/>
      <c r="M168" s="44"/>
      <c r="N168" s="44">
        <v>1</v>
      </c>
      <c r="O168" s="44"/>
      <c r="P168" s="240">
        <f t="shared" si="23"/>
        <v>0</v>
      </c>
      <c r="Q168" s="44"/>
      <c r="R168" s="44"/>
      <c r="S168" s="44"/>
      <c r="T168" s="44"/>
      <c r="U168" s="240"/>
      <c r="V168" s="44"/>
      <c r="W168" s="44"/>
      <c r="X168" s="44">
        <f t="shared" si="24"/>
        <v>10</v>
      </c>
      <c r="Y168" s="44">
        <f t="shared" si="25"/>
        <v>1</v>
      </c>
      <c r="Z168" s="240">
        <v>0</v>
      </c>
      <c r="AA168" s="44"/>
      <c r="AB168" s="44"/>
      <c r="AC168" s="36" t="s">
        <v>475</v>
      </c>
    </row>
    <row r="169" spans="1:29" s="33" customFormat="1">
      <c r="A169" s="79" t="s">
        <v>125</v>
      </c>
      <c r="B169" s="44" t="s">
        <v>126</v>
      </c>
      <c r="C169" s="44"/>
      <c r="D169" s="44"/>
      <c r="E169" s="44">
        <v>2</v>
      </c>
      <c r="F169" s="240">
        <v>20</v>
      </c>
      <c r="G169" s="44">
        <v>1</v>
      </c>
      <c r="H169" s="44">
        <v>1</v>
      </c>
      <c r="I169" s="44">
        <f t="shared" si="22"/>
        <v>8</v>
      </c>
      <c r="J169" s="44">
        <v>8</v>
      </c>
      <c r="K169" s="240">
        <v>0</v>
      </c>
      <c r="L169" s="44"/>
      <c r="M169" s="44"/>
      <c r="N169" s="44">
        <v>7</v>
      </c>
      <c r="O169" s="44"/>
      <c r="P169" s="240">
        <f t="shared" si="23"/>
        <v>0</v>
      </c>
      <c r="Q169" s="44"/>
      <c r="R169" s="44"/>
      <c r="S169" s="44"/>
      <c r="T169" s="44"/>
      <c r="U169" s="240"/>
      <c r="V169" s="44"/>
      <c r="W169" s="44"/>
      <c r="X169" s="44">
        <f t="shared" si="24"/>
        <v>28</v>
      </c>
      <c r="Y169" s="44">
        <f t="shared" si="25"/>
        <v>8</v>
      </c>
      <c r="Z169" s="240">
        <v>0</v>
      </c>
      <c r="AA169" s="44"/>
      <c r="AB169" s="44"/>
      <c r="AC169" s="36" t="s">
        <v>475</v>
      </c>
    </row>
    <row r="170" spans="1:29" s="33" customFormat="1">
      <c r="A170" s="79" t="s">
        <v>182</v>
      </c>
      <c r="B170" s="35" t="s">
        <v>183</v>
      </c>
      <c r="C170" s="9"/>
      <c r="D170" s="9"/>
      <c r="E170" s="9">
        <v>2</v>
      </c>
      <c r="F170" s="240">
        <v>28</v>
      </c>
      <c r="G170" s="35">
        <v>10</v>
      </c>
      <c r="H170" s="9">
        <v>1</v>
      </c>
      <c r="I170" s="9">
        <f t="shared" si="22"/>
        <v>16</v>
      </c>
      <c r="J170" s="9">
        <v>16</v>
      </c>
      <c r="K170" s="240">
        <v>0</v>
      </c>
      <c r="L170" s="35"/>
      <c r="M170" s="9"/>
      <c r="N170" s="9">
        <v>0</v>
      </c>
      <c r="O170" s="9"/>
      <c r="P170" s="240">
        <f t="shared" si="23"/>
        <v>0</v>
      </c>
      <c r="Q170" s="35"/>
      <c r="R170" s="9"/>
      <c r="S170" s="9"/>
      <c r="T170" s="9"/>
      <c r="U170" s="240"/>
      <c r="V170" s="35"/>
      <c r="W170" s="9"/>
      <c r="X170" s="9">
        <f t="shared" si="24"/>
        <v>44</v>
      </c>
      <c r="Y170" s="9">
        <f t="shared" si="25"/>
        <v>10</v>
      </c>
      <c r="Z170" s="240">
        <v>0</v>
      </c>
      <c r="AA170" s="35"/>
      <c r="AB170" s="9"/>
      <c r="AC170" s="36" t="s">
        <v>475</v>
      </c>
    </row>
    <row r="171" spans="1:29" s="33" customFormat="1">
      <c r="A171" s="79" t="s">
        <v>477</v>
      </c>
      <c r="B171" s="44" t="s">
        <v>328</v>
      </c>
      <c r="C171" s="44"/>
      <c r="D171" s="44"/>
      <c r="E171" s="44">
        <v>0</v>
      </c>
      <c r="F171" s="240">
        <v>0</v>
      </c>
      <c r="G171" s="44">
        <v>0</v>
      </c>
      <c r="H171" s="44">
        <v>2</v>
      </c>
      <c r="I171" s="44">
        <f t="shared" si="22"/>
        <v>24</v>
      </c>
      <c r="J171" s="44">
        <v>12</v>
      </c>
      <c r="K171" s="240">
        <v>12</v>
      </c>
      <c r="L171" s="44"/>
      <c r="M171" s="44"/>
      <c r="N171" s="44">
        <v>2</v>
      </c>
      <c r="O171" s="44"/>
      <c r="P171" s="240">
        <f t="shared" si="23"/>
        <v>0</v>
      </c>
      <c r="Q171" s="44"/>
      <c r="R171" s="44"/>
      <c r="S171" s="44"/>
      <c r="T171" s="44"/>
      <c r="U171" s="240"/>
      <c r="V171" s="44"/>
      <c r="W171" s="44"/>
      <c r="X171" s="44">
        <f t="shared" si="24"/>
        <v>24</v>
      </c>
      <c r="Y171" s="44">
        <f t="shared" si="25"/>
        <v>2</v>
      </c>
      <c r="Z171" s="240">
        <v>1</v>
      </c>
      <c r="AA171" s="44"/>
      <c r="AB171" s="44"/>
      <c r="AC171" s="36" t="s">
        <v>475</v>
      </c>
    </row>
    <row r="172" spans="1:29" s="33" customFormat="1">
      <c r="A172" s="79" t="s">
        <v>127</v>
      </c>
      <c r="B172" s="44" t="s">
        <v>128</v>
      </c>
      <c r="C172" s="44"/>
      <c r="D172" s="44"/>
      <c r="E172" s="44">
        <v>4</v>
      </c>
      <c r="F172" s="240">
        <v>41</v>
      </c>
      <c r="G172" s="44">
        <v>2</v>
      </c>
      <c r="H172" s="44">
        <v>1</v>
      </c>
      <c r="I172" s="44">
        <f t="shared" si="22"/>
        <v>8</v>
      </c>
      <c r="J172" s="44">
        <v>8</v>
      </c>
      <c r="K172" s="240">
        <v>0</v>
      </c>
      <c r="L172" s="44"/>
      <c r="M172" s="44"/>
      <c r="N172" s="44">
        <v>6</v>
      </c>
      <c r="O172" s="44"/>
      <c r="P172" s="240">
        <f t="shared" si="23"/>
        <v>0</v>
      </c>
      <c r="Q172" s="44"/>
      <c r="R172" s="44"/>
      <c r="S172" s="44"/>
      <c r="T172" s="44"/>
      <c r="U172" s="240"/>
      <c r="V172" s="44"/>
      <c r="W172" s="44"/>
      <c r="X172" s="44">
        <f t="shared" si="24"/>
        <v>49</v>
      </c>
      <c r="Y172" s="44">
        <f t="shared" si="25"/>
        <v>8</v>
      </c>
      <c r="Z172" s="240"/>
      <c r="AA172" s="44"/>
      <c r="AB172" s="44"/>
      <c r="AC172" s="36" t="s">
        <v>475</v>
      </c>
    </row>
    <row r="173" spans="1:29" s="33" customFormat="1">
      <c r="A173" s="79" t="s">
        <v>260</v>
      </c>
      <c r="B173" s="44" t="s">
        <v>311</v>
      </c>
      <c r="C173" s="44"/>
      <c r="D173" s="44"/>
      <c r="E173" s="44">
        <v>7</v>
      </c>
      <c r="F173" s="240">
        <v>147</v>
      </c>
      <c r="G173" s="44">
        <v>7</v>
      </c>
      <c r="H173" s="44">
        <v>2</v>
      </c>
      <c r="I173" s="44">
        <f t="shared" si="22"/>
        <v>30</v>
      </c>
      <c r="J173" s="44">
        <v>30</v>
      </c>
      <c r="K173" s="240">
        <v>0</v>
      </c>
      <c r="L173" s="44"/>
      <c r="M173" s="44"/>
      <c r="N173" s="44">
        <v>2</v>
      </c>
      <c r="O173" s="44"/>
      <c r="P173" s="240">
        <f t="shared" si="23"/>
        <v>0</v>
      </c>
      <c r="Q173" s="44"/>
      <c r="R173" s="44"/>
      <c r="S173" s="44"/>
      <c r="T173" s="44"/>
      <c r="U173" s="240"/>
      <c r="V173" s="44"/>
      <c r="W173" s="44"/>
      <c r="X173" s="44">
        <f t="shared" si="24"/>
        <v>177</v>
      </c>
      <c r="Y173" s="44">
        <f t="shared" si="25"/>
        <v>9</v>
      </c>
      <c r="Z173" s="240">
        <v>0</v>
      </c>
      <c r="AA173" s="44"/>
      <c r="AB173" s="44"/>
      <c r="AC173" s="36" t="s">
        <v>475</v>
      </c>
    </row>
    <row r="174" spans="1:29" s="361" customFormat="1" ht="19.8" customHeight="1">
      <c r="A174" s="79" t="s">
        <v>129</v>
      </c>
      <c r="B174" s="35" t="s">
        <v>130</v>
      </c>
      <c r="C174" s="44">
        <v>0</v>
      </c>
      <c r="D174" s="44">
        <v>0</v>
      </c>
      <c r="E174" s="44">
        <v>0</v>
      </c>
      <c r="F174" s="240">
        <v>0</v>
      </c>
      <c r="G174" s="354">
        <v>0</v>
      </c>
      <c r="H174" s="44">
        <v>2</v>
      </c>
      <c r="I174" s="44">
        <f t="shared" si="22"/>
        <v>11</v>
      </c>
      <c r="J174" s="44">
        <v>0</v>
      </c>
      <c r="K174" s="240">
        <v>6</v>
      </c>
      <c r="L174" s="354">
        <v>5</v>
      </c>
      <c r="M174" s="44">
        <v>0</v>
      </c>
      <c r="N174" s="44">
        <v>3</v>
      </c>
      <c r="O174" s="44">
        <v>0</v>
      </c>
      <c r="P174" s="240">
        <v>0</v>
      </c>
      <c r="Q174" s="354">
        <v>0</v>
      </c>
      <c r="R174" s="44">
        <v>0</v>
      </c>
      <c r="S174" s="44">
        <v>0</v>
      </c>
      <c r="T174" s="44">
        <v>0</v>
      </c>
      <c r="U174" s="240">
        <v>0</v>
      </c>
      <c r="V174" s="354">
        <v>0</v>
      </c>
      <c r="W174" s="44">
        <v>0</v>
      </c>
      <c r="X174" s="44">
        <f t="shared" si="24"/>
        <v>11</v>
      </c>
      <c r="Y174" s="44">
        <f t="shared" ref="Y174:Y178" si="26">G174+N174+T174</f>
        <v>3</v>
      </c>
      <c r="Z174" s="240">
        <v>9</v>
      </c>
      <c r="AA174" s="354">
        <v>0</v>
      </c>
      <c r="AB174" s="44">
        <v>0</v>
      </c>
      <c r="AC174" s="36" t="s">
        <v>478</v>
      </c>
    </row>
    <row r="175" spans="1:29" s="361" customFormat="1" ht="12" customHeight="1">
      <c r="A175" s="74" t="s">
        <v>127</v>
      </c>
      <c r="B175" s="35" t="s">
        <v>479</v>
      </c>
      <c r="C175" s="44">
        <v>0</v>
      </c>
      <c r="D175" s="44">
        <v>0</v>
      </c>
      <c r="E175" s="44">
        <v>4</v>
      </c>
      <c r="F175" s="240">
        <v>40</v>
      </c>
      <c r="G175" s="354">
        <v>11</v>
      </c>
      <c r="H175" s="44">
        <v>2</v>
      </c>
      <c r="I175" s="44">
        <f t="shared" si="22"/>
        <v>16</v>
      </c>
      <c r="J175" s="44">
        <v>8</v>
      </c>
      <c r="K175" s="240">
        <v>8</v>
      </c>
      <c r="L175" s="354">
        <v>0</v>
      </c>
      <c r="M175" s="44">
        <v>0</v>
      </c>
      <c r="N175" s="44">
        <v>3</v>
      </c>
      <c r="O175" s="44">
        <v>0</v>
      </c>
      <c r="P175" s="240">
        <v>0</v>
      </c>
      <c r="Q175" s="354">
        <v>0</v>
      </c>
      <c r="R175" s="44">
        <v>0</v>
      </c>
      <c r="S175" s="44">
        <v>0</v>
      </c>
      <c r="T175" s="44">
        <v>0</v>
      </c>
      <c r="U175" s="240">
        <v>0</v>
      </c>
      <c r="V175" s="354">
        <v>0</v>
      </c>
      <c r="W175" s="44">
        <v>0</v>
      </c>
      <c r="X175" s="44">
        <f t="shared" si="24"/>
        <v>56</v>
      </c>
      <c r="Y175" s="44">
        <f t="shared" si="26"/>
        <v>14</v>
      </c>
      <c r="Z175" s="240">
        <v>56</v>
      </c>
      <c r="AA175" s="354">
        <v>0</v>
      </c>
      <c r="AB175" s="44">
        <v>0</v>
      </c>
      <c r="AC175" s="36" t="s">
        <v>478</v>
      </c>
    </row>
    <row r="176" spans="1:29" s="361" customFormat="1" ht="11.4" customHeight="1">
      <c r="A176" s="79" t="s">
        <v>480</v>
      </c>
      <c r="B176" s="35" t="s">
        <v>481</v>
      </c>
      <c r="C176" s="44">
        <v>0</v>
      </c>
      <c r="D176" s="44">
        <v>0</v>
      </c>
      <c r="E176" s="44">
        <v>1</v>
      </c>
      <c r="F176" s="240">
        <v>11</v>
      </c>
      <c r="G176" s="44">
        <v>6</v>
      </c>
      <c r="H176" s="44">
        <v>2</v>
      </c>
      <c r="I176" s="44">
        <f t="shared" si="22"/>
        <v>14</v>
      </c>
      <c r="J176" s="44">
        <v>8</v>
      </c>
      <c r="K176" s="240">
        <v>0</v>
      </c>
      <c r="L176" s="44">
        <v>0</v>
      </c>
      <c r="M176" s="44">
        <v>6</v>
      </c>
      <c r="N176" s="44">
        <v>7</v>
      </c>
      <c r="O176" s="44">
        <v>0</v>
      </c>
      <c r="P176" s="240">
        <v>0</v>
      </c>
      <c r="Q176" s="44">
        <v>0</v>
      </c>
      <c r="R176" s="44">
        <v>0</v>
      </c>
      <c r="S176" s="44">
        <v>0</v>
      </c>
      <c r="T176" s="44">
        <v>0</v>
      </c>
      <c r="U176" s="240">
        <v>0</v>
      </c>
      <c r="V176" s="44">
        <v>0</v>
      </c>
      <c r="W176" s="44">
        <v>0</v>
      </c>
      <c r="X176" s="44">
        <f t="shared" si="24"/>
        <v>25</v>
      </c>
      <c r="Y176" s="44">
        <f t="shared" si="26"/>
        <v>13</v>
      </c>
      <c r="Z176" s="240">
        <v>25</v>
      </c>
      <c r="AA176" s="44">
        <v>0</v>
      </c>
      <c r="AB176" s="44">
        <v>0</v>
      </c>
      <c r="AC176" s="36" t="s">
        <v>478</v>
      </c>
    </row>
    <row r="177" spans="1:32" s="361" customFormat="1" ht="12" customHeight="1">
      <c r="A177" s="79" t="s">
        <v>131</v>
      </c>
      <c r="B177" s="35" t="s">
        <v>132</v>
      </c>
      <c r="C177" s="44">
        <v>0</v>
      </c>
      <c r="D177" s="44">
        <v>0</v>
      </c>
      <c r="E177" s="44">
        <v>0</v>
      </c>
      <c r="F177" s="240">
        <v>0</v>
      </c>
      <c r="G177" s="44">
        <v>0</v>
      </c>
      <c r="H177" s="44">
        <v>4</v>
      </c>
      <c r="I177" s="44">
        <f t="shared" si="22"/>
        <v>30</v>
      </c>
      <c r="J177" s="44">
        <v>25</v>
      </c>
      <c r="K177" s="240">
        <v>0</v>
      </c>
      <c r="L177" s="44">
        <v>5</v>
      </c>
      <c r="M177" s="44">
        <v>0</v>
      </c>
      <c r="N177" s="44">
        <v>23</v>
      </c>
      <c r="O177" s="44">
        <v>0</v>
      </c>
      <c r="P177" s="240">
        <v>0</v>
      </c>
      <c r="Q177" s="44">
        <v>0</v>
      </c>
      <c r="R177" s="44">
        <v>0</v>
      </c>
      <c r="S177" s="44">
        <v>0</v>
      </c>
      <c r="T177" s="44">
        <v>0</v>
      </c>
      <c r="U177" s="240">
        <v>0</v>
      </c>
      <c r="V177" s="44">
        <v>0</v>
      </c>
      <c r="W177" s="44">
        <v>0</v>
      </c>
      <c r="X177" s="44">
        <f t="shared" si="24"/>
        <v>30</v>
      </c>
      <c r="Y177" s="44">
        <f t="shared" si="26"/>
        <v>23</v>
      </c>
      <c r="Z177" s="240">
        <v>48</v>
      </c>
      <c r="AA177" s="44">
        <v>0</v>
      </c>
      <c r="AB177" s="44">
        <v>0</v>
      </c>
      <c r="AC177" s="36" t="s">
        <v>478</v>
      </c>
    </row>
    <row r="178" spans="1:32" s="361" customFormat="1" ht="15" customHeight="1">
      <c r="A178" s="79" t="s">
        <v>260</v>
      </c>
      <c r="B178" s="44" t="s">
        <v>311</v>
      </c>
      <c r="C178" s="9">
        <v>0</v>
      </c>
      <c r="D178" s="9">
        <v>0</v>
      </c>
      <c r="E178" s="9">
        <v>0</v>
      </c>
      <c r="F178" s="240">
        <v>0</v>
      </c>
      <c r="G178" s="35">
        <v>0</v>
      </c>
      <c r="H178" s="9">
        <v>4</v>
      </c>
      <c r="I178" s="9">
        <f t="shared" si="22"/>
        <v>54</v>
      </c>
      <c r="J178" s="9">
        <v>30</v>
      </c>
      <c r="K178" s="240">
        <v>14</v>
      </c>
      <c r="L178" s="35">
        <v>10</v>
      </c>
      <c r="M178" s="9">
        <v>0</v>
      </c>
      <c r="N178" s="9">
        <v>0</v>
      </c>
      <c r="O178" s="9">
        <v>0</v>
      </c>
      <c r="P178" s="240">
        <v>0</v>
      </c>
      <c r="Q178" s="35">
        <v>0</v>
      </c>
      <c r="R178" s="9">
        <v>0</v>
      </c>
      <c r="S178" s="9">
        <v>0</v>
      </c>
      <c r="T178" s="9">
        <v>0</v>
      </c>
      <c r="U178" s="240">
        <v>0</v>
      </c>
      <c r="V178" s="35">
        <v>0</v>
      </c>
      <c r="W178" s="9">
        <v>0</v>
      </c>
      <c r="X178" s="9">
        <f t="shared" si="24"/>
        <v>54</v>
      </c>
      <c r="Y178" s="9">
        <f t="shared" si="26"/>
        <v>0</v>
      </c>
      <c r="Z178" s="240">
        <v>54</v>
      </c>
      <c r="AA178" s="35">
        <v>0</v>
      </c>
      <c r="AB178" s="9">
        <v>0</v>
      </c>
      <c r="AC178" s="36" t="s">
        <v>478</v>
      </c>
    </row>
    <row r="179" spans="1:32" s="33" customFormat="1">
      <c r="A179" s="34" t="s">
        <v>260</v>
      </c>
      <c r="B179" s="44" t="s">
        <v>311</v>
      </c>
      <c r="C179" s="44"/>
      <c r="D179" s="44"/>
      <c r="E179" s="44">
        <v>4</v>
      </c>
      <c r="F179" s="44">
        <v>68</v>
      </c>
      <c r="G179" s="44">
        <v>16</v>
      </c>
      <c r="H179" s="44">
        <v>0</v>
      </c>
      <c r="I179" s="62">
        <f t="shared" ref="I179:I183" si="27">J179+K179+L179</f>
        <v>0</v>
      </c>
      <c r="J179" s="44">
        <v>0</v>
      </c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62">
        <f t="shared" si="24"/>
        <v>68</v>
      </c>
      <c r="Y179" s="62">
        <f t="shared" ref="Y179:AB198" si="28">G179+N179+T179+W179</f>
        <v>16</v>
      </c>
      <c r="Z179" s="44">
        <v>68</v>
      </c>
      <c r="AA179" s="44"/>
      <c r="AB179" s="44"/>
      <c r="AC179" s="36" t="s">
        <v>482</v>
      </c>
    </row>
    <row r="180" spans="1:32" s="33" customFormat="1">
      <c r="A180" s="34" t="s">
        <v>456</v>
      </c>
      <c r="B180" s="35" t="s">
        <v>483</v>
      </c>
      <c r="C180" s="44"/>
      <c r="D180" s="44"/>
      <c r="E180" s="44">
        <v>4</v>
      </c>
      <c r="F180" s="44">
        <v>59</v>
      </c>
      <c r="G180" s="44">
        <v>45</v>
      </c>
      <c r="H180" s="44">
        <v>2</v>
      </c>
      <c r="I180" s="62">
        <f t="shared" si="27"/>
        <v>27</v>
      </c>
      <c r="J180" s="44">
        <v>27</v>
      </c>
      <c r="K180" s="44"/>
      <c r="L180" s="44"/>
      <c r="M180" s="44"/>
      <c r="N180" s="44">
        <v>27</v>
      </c>
      <c r="O180" s="44"/>
      <c r="P180" s="44"/>
      <c r="Q180" s="44"/>
      <c r="R180" s="44"/>
      <c r="S180" s="44"/>
      <c r="T180" s="44"/>
      <c r="U180" s="44"/>
      <c r="V180" s="44"/>
      <c r="W180" s="44"/>
      <c r="X180" s="62">
        <f t="shared" si="24"/>
        <v>86</v>
      </c>
      <c r="Y180" s="62">
        <f t="shared" si="28"/>
        <v>72</v>
      </c>
      <c r="Z180" s="44">
        <v>86</v>
      </c>
      <c r="AA180" s="44"/>
      <c r="AB180" s="44"/>
      <c r="AC180" s="36" t="s">
        <v>482</v>
      </c>
    </row>
    <row r="181" spans="1:32" s="33" customFormat="1">
      <c r="A181" s="74" t="s">
        <v>191</v>
      </c>
      <c r="B181" s="35" t="s">
        <v>192</v>
      </c>
      <c r="C181" s="44"/>
      <c r="D181" s="44"/>
      <c r="E181" s="44"/>
      <c r="F181" s="44"/>
      <c r="G181" s="44"/>
      <c r="H181" s="44">
        <v>2</v>
      </c>
      <c r="I181" s="62">
        <f t="shared" si="27"/>
        <v>20</v>
      </c>
      <c r="J181" s="44">
        <v>20</v>
      </c>
      <c r="K181" s="44"/>
      <c r="L181" s="44"/>
      <c r="M181" s="44"/>
      <c r="N181" s="44">
        <v>10</v>
      </c>
      <c r="O181" s="44"/>
      <c r="P181" s="44"/>
      <c r="Q181" s="44"/>
      <c r="R181" s="44"/>
      <c r="S181" s="44"/>
      <c r="T181" s="44"/>
      <c r="U181" s="44"/>
      <c r="V181" s="44"/>
      <c r="W181" s="44"/>
      <c r="X181" s="62">
        <f t="shared" si="24"/>
        <v>20</v>
      </c>
      <c r="Y181" s="62">
        <f t="shared" si="28"/>
        <v>10</v>
      </c>
      <c r="Z181" s="44">
        <v>20</v>
      </c>
      <c r="AA181" s="44"/>
      <c r="AB181" s="44"/>
      <c r="AC181" s="36" t="s">
        <v>482</v>
      </c>
    </row>
    <row r="182" spans="1:32" s="33" customFormat="1">
      <c r="A182" s="34" t="s">
        <v>457</v>
      </c>
      <c r="B182" s="35" t="s">
        <v>458</v>
      </c>
      <c r="C182" s="44"/>
      <c r="D182" s="44"/>
      <c r="E182" s="44">
        <v>2</v>
      </c>
      <c r="F182" s="44">
        <v>29</v>
      </c>
      <c r="G182" s="44">
        <v>13</v>
      </c>
      <c r="H182" s="44">
        <v>1</v>
      </c>
      <c r="I182" s="62">
        <f t="shared" si="27"/>
        <v>11</v>
      </c>
      <c r="J182" s="44"/>
      <c r="K182" s="44"/>
      <c r="L182" s="44">
        <v>11</v>
      </c>
      <c r="M182" s="44"/>
      <c r="N182" s="44">
        <v>4</v>
      </c>
      <c r="O182" s="44"/>
      <c r="P182" s="44"/>
      <c r="Q182" s="44"/>
      <c r="R182" s="44"/>
      <c r="S182" s="44"/>
      <c r="T182" s="44"/>
      <c r="U182" s="44"/>
      <c r="V182" s="44"/>
      <c r="W182" s="44"/>
      <c r="X182" s="62">
        <f t="shared" si="24"/>
        <v>40</v>
      </c>
      <c r="Y182" s="62">
        <f t="shared" si="28"/>
        <v>17</v>
      </c>
      <c r="Z182" s="44">
        <v>40</v>
      </c>
      <c r="AA182" s="44"/>
      <c r="AB182" s="44"/>
      <c r="AC182" s="36" t="s">
        <v>482</v>
      </c>
    </row>
    <row r="183" spans="1:32" s="33" customFormat="1">
      <c r="A183" s="34" t="s">
        <v>452</v>
      </c>
      <c r="B183" s="44" t="s">
        <v>328</v>
      </c>
      <c r="C183" s="44"/>
      <c r="D183" s="44"/>
      <c r="E183" s="44">
        <v>0</v>
      </c>
      <c r="F183" s="44">
        <v>0</v>
      </c>
      <c r="G183" s="44"/>
      <c r="H183" s="44">
        <v>4</v>
      </c>
      <c r="I183" s="62">
        <f t="shared" si="27"/>
        <v>41</v>
      </c>
      <c r="J183" s="44">
        <v>41</v>
      </c>
      <c r="K183" s="44"/>
      <c r="L183" s="44"/>
      <c r="M183" s="44"/>
      <c r="N183" s="44">
        <v>20</v>
      </c>
      <c r="O183" s="44"/>
      <c r="P183" s="44"/>
      <c r="Q183" s="44"/>
      <c r="R183" s="44"/>
      <c r="S183" s="44"/>
      <c r="T183" s="44"/>
      <c r="U183" s="44"/>
      <c r="V183" s="44"/>
      <c r="W183" s="44"/>
      <c r="X183" s="62">
        <f t="shared" si="24"/>
        <v>41</v>
      </c>
      <c r="Y183" s="62">
        <f t="shared" si="28"/>
        <v>20</v>
      </c>
      <c r="Z183" s="44">
        <v>41</v>
      </c>
      <c r="AA183" s="44"/>
      <c r="AB183" s="31"/>
      <c r="AC183" s="36" t="s">
        <v>482</v>
      </c>
    </row>
    <row r="184" spans="1:32" s="33" customFormat="1">
      <c r="A184" s="79" t="s">
        <v>484</v>
      </c>
      <c r="B184" s="35" t="s">
        <v>183</v>
      </c>
      <c r="C184" s="44">
        <v>0</v>
      </c>
      <c r="D184" s="44">
        <v>0</v>
      </c>
      <c r="E184" s="44">
        <v>3</v>
      </c>
      <c r="F184" s="44">
        <v>42</v>
      </c>
      <c r="G184" s="44">
        <v>14</v>
      </c>
      <c r="H184" s="44">
        <v>2</v>
      </c>
      <c r="I184" s="62">
        <f t="shared" ref="I184:I186" si="29">J184+K184+L184+M184</f>
        <v>28</v>
      </c>
      <c r="J184" s="44">
        <v>0</v>
      </c>
      <c r="K184" s="44">
        <v>14</v>
      </c>
      <c r="L184" s="44">
        <v>14</v>
      </c>
      <c r="M184" s="44">
        <v>0</v>
      </c>
      <c r="N184" s="44">
        <v>0</v>
      </c>
      <c r="O184" s="44">
        <v>0</v>
      </c>
      <c r="P184" s="44">
        <v>0</v>
      </c>
      <c r="Q184" s="44">
        <v>0</v>
      </c>
      <c r="R184" s="44">
        <v>0</v>
      </c>
      <c r="S184" s="44">
        <v>0</v>
      </c>
      <c r="T184" s="44">
        <v>0</v>
      </c>
      <c r="U184" s="44">
        <v>0</v>
      </c>
      <c r="V184" s="44">
        <v>0</v>
      </c>
      <c r="W184" s="44">
        <v>0</v>
      </c>
      <c r="X184" s="62">
        <f t="shared" si="24"/>
        <v>70</v>
      </c>
      <c r="Y184" s="62">
        <f t="shared" si="28"/>
        <v>14</v>
      </c>
      <c r="Z184" s="44">
        <v>70</v>
      </c>
      <c r="AA184" s="44">
        <v>0</v>
      </c>
      <c r="AB184" s="44">
        <v>0</v>
      </c>
      <c r="AC184" s="36" t="s">
        <v>485</v>
      </c>
      <c r="AD184" s="246"/>
      <c r="AE184" s="246"/>
      <c r="AF184" s="246"/>
    </row>
    <row r="185" spans="1:32" s="33" customFormat="1">
      <c r="A185" s="79" t="s">
        <v>486</v>
      </c>
      <c r="B185" s="35" t="s">
        <v>470</v>
      </c>
      <c r="C185" s="44">
        <v>0</v>
      </c>
      <c r="D185" s="44">
        <v>0</v>
      </c>
      <c r="E185" s="44">
        <v>1</v>
      </c>
      <c r="F185" s="44">
        <v>14</v>
      </c>
      <c r="G185" s="44">
        <v>6</v>
      </c>
      <c r="H185" s="44">
        <v>1</v>
      </c>
      <c r="I185" s="62">
        <f t="shared" si="29"/>
        <v>10</v>
      </c>
      <c r="J185" s="44">
        <v>10</v>
      </c>
      <c r="K185" s="44">
        <v>0</v>
      </c>
      <c r="L185" s="44">
        <v>0</v>
      </c>
      <c r="M185" s="44">
        <v>0</v>
      </c>
      <c r="N185" s="44">
        <v>5</v>
      </c>
      <c r="O185" s="44">
        <v>2</v>
      </c>
      <c r="P185" s="44">
        <v>13</v>
      </c>
      <c r="Q185" s="44">
        <v>7</v>
      </c>
      <c r="R185" s="44">
        <v>0</v>
      </c>
      <c r="S185" s="44">
        <v>6</v>
      </c>
      <c r="T185" s="44">
        <v>3</v>
      </c>
      <c r="U185" s="44">
        <v>0</v>
      </c>
      <c r="V185" s="44">
        <v>0</v>
      </c>
      <c r="W185" s="44">
        <v>0</v>
      </c>
      <c r="X185" s="62">
        <f t="shared" si="24"/>
        <v>37</v>
      </c>
      <c r="Y185" s="62">
        <f t="shared" si="28"/>
        <v>14</v>
      </c>
      <c r="Z185" s="44">
        <v>34</v>
      </c>
      <c r="AA185" s="44">
        <v>0</v>
      </c>
      <c r="AB185" s="44">
        <v>0</v>
      </c>
      <c r="AC185" s="36" t="s">
        <v>485</v>
      </c>
      <c r="AD185" s="246"/>
      <c r="AE185" s="246"/>
      <c r="AF185" s="246"/>
    </row>
    <row r="186" spans="1:32" s="33" customFormat="1">
      <c r="A186" s="79" t="s">
        <v>315</v>
      </c>
      <c r="B186" s="35" t="s">
        <v>146</v>
      </c>
      <c r="C186" s="44">
        <v>0</v>
      </c>
      <c r="D186" s="44">
        <v>0</v>
      </c>
      <c r="E186" s="44">
        <v>10</v>
      </c>
      <c r="F186" s="44">
        <v>91</v>
      </c>
      <c r="G186" s="44">
        <v>48</v>
      </c>
      <c r="H186" s="44">
        <v>4</v>
      </c>
      <c r="I186" s="62">
        <f t="shared" si="29"/>
        <v>40</v>
      </c>
      <c r="J186" s="44">
        <v>16</v>
      </c>
      <c r="K186" s="44">
        <v>24</v>
      </c>
      <c r="L186" s="44">
        <v>0</v>
      </c>
      <c r="M186" s="44">
        <v>0</v>
      </c>
      <c r="N186" s="44">
        <v>21</v>
      </c>
      <c r="O186" s="44">
        <v>0</v>
      </c>
      <c r="P186" s="44">
        <v>0</v>
      </c>
      <c r="Q186" s="44">
        <v>0</v>
      </c>
      <c r="R186" s="44">
        <v>0</v>
      </c>
      <c r="S186" s="44">
        <v>0</v>
      </c>
      <c r="T186" s="44"/>
      <c r="U186" s="44">
        <v>0</v>
      </c>
      <c r="V186" s="44">
        <v>0</v>
      </c>
      <c r="W186" s="44">
        <v>0</v>
      </c>
      <c r="X186" s="62">
        <f t="shared" si="24"/>
        <v>131</v>
      </c>
      <c r="Y186" s="62">
        <f t="shared" si="28"/>
        <v>69</v>
      </c>
      <c r="Z186" s="44">
        <v>131</v>
      </c>
      <c r="AA186" s="44">
        <v>0</v>
      </c>
      <c r="AB186" s="44">
        <v>0</v>
      </c>
      <c r="AC186" s="36" t="s">
        <v>485</v>
      </c>
      <c r="AD186" s="246"/>
      <c r="AE186" s="246"/>
      <c r="AF186" s="246"/>
    </row>
    <row r="187" spans="1:32" s="33" customFormat="1">
      <c r="A187" s="79" t="s">
        <v>487</v>
      </c>
      <c r="B187" s="35" t="s">
        <v>192</v>
      </c>
      <c r="C187" s="44">
        <v>0</v>
      </c>
      <c r="D187" s="44">
        <v>0</v>
      </c>
      <c r="E187" s="44">
        <v>2</v>
      </c>
      <c r="F187" s="44">
        <v>22</v>
      </c>
      <c r="G187" s="44">
        <v>9</v>
      </c>
      <c r="H187" s="44">
        <v>1</v>
      </c>
      <c r="I187" s="62">
        <f>J187+K187+L187+M187</f>
        <v>24</v>
      </c>
      <c r="J187" s="44">
        <v>8</v>
      </c>
      <c r="K187" s="44">
        <v>0</v>
      </c>
      <c r="L187" s="44">
        <v>16</v>
      </c>
      <c r="M187" s="44">
        <v>0</v>
      </c>
      <c r="N187" s="44">
        <v>2</v>
      </c>
      <c r="O187" s="44">
        <v>0</v>
      </c>
      <c r="P187" s="44">
        <v>0</v>
      </c>
      <c r="Q187" s="44">
        <v>0</v>
      </c>
      <c r="R187" s="44">
        <v>0</v>
      </c>
      <c r="S187" s="44">
        <v>0</v>
      </c>
      <c r="T187" s="44">
        <v>0</v>
      </c>
      <c r="U187" s="44">
        <v>0</v>
      </c>
      <c r="V187" s="44">
        <v>0</v>
      </c>
      <c r="W187" s="44">
        <v>0</v>
      </c>
      <c r="X187" s="62">
        <f>D187+F187+I187+P187+V187</f>
        <v>46</v>
      </c>
      <c r="Y187" s="62">
        <f t="shared" si="28"/>
        <v>11</v>
      </c>
      <c r="Z187" s="44">
        <v>30</v>
      </c>
      <c r="AA187" s="44">
        <v>0</v>
      </c>
      <c r="AB187" s="44">
        <v>0</v>
      </c>
      <c r="AC187" s="36" t="s">
        <v>485</v>
      </c>
      <c r="AD187" s="246"/>
      <c r="AE187" s="246"/>
      <c r="AF187" s="246"/>
    </row>
    <row r="188" spans="1:32" s="33" customFormat="1">
      <c r="A188" s="79" t="s">
        <v>290</v>
      </c>
      <c r="B188" s="35" t="s">
        <v>148</v>
      </c>
      <c r="C188" s="44">
        <v>0</v>
      </c>
      <c r="D188" s="44">
        <v>0</v>
      </c>
      <c r="E188" s="44">
        <v>9</v>
      </c>
      <c r="F188" s="44">
        <v>135</v>
      </c>
      <c r="G188" s="44">
        <v>52</v>
      </c>
      <c r="H188" s="44">
        <v>3</v>
      </c>
      <c r="I188" s="62">
        <f>J188+K188+L188+M188</f>
        <v>52</v>
      </c>
      <c r="J188" s="44">
        <v>0</v>
      </c>
      <c r="K188" s="44">
        <v>37</v>
      </c>
      <c r="L188" s="44">
        <v>15</v>
      </c>
      <c r="M188" s="44">
        <v>0</v>
      </c>
      <c r="N188" s="44">
        <v>15</v>
      </c>
      <c r="O188" s="44">
        <v>0</v>
      </c>
      <c r="P188" s="44">
        <v>0</v>
      </c>
      <c r="Q188" s="44">
        <v>0</v>
      </c>
      <c r="R188" s="44">
        <v>0</v>
      </c>
      <c r="S188" s="44">
        <v>0</v>
      </c>
      <c r="T188" s="44">
        <v>0</v>
      </c>
      <c r="U188" s="44">
        <v>0</v>
      </c>
      <c r="V188" s="44">
        <v>0</v>
      </c>
      <c r="W188" s="44">
        <v>0</v>
      </c>
      <c r="X188" s="62">
        <f t="shared" si="24"/>
        <v>187</v>
      </c>
      <c r="Y188" s="62">
        <f t="shared" si="28"/>
        <v>67</v>
      </c>
      <c r="Z188" s="44">
        <v>182</v>
      </c>
      <c r="AA188" s="44">
        <v>0</v>
      </c>
      <c r="AB188" s="31">
        <v>0</v>
      </c>
      <c r="AC188" s="36" t="s">
        <v>485</v>
      </c>
      <c r="AD188" s="246"/>
      <c r="AE188" s="246"/>
      <c r="AF188" s="246"/>
    </row>
    <row r="189" spans="1:32" s="33" customFormat="1">
      <c r="A189" s="79" t="s">
        <v>488</v>
      </c>
      <c r="B189" s="35" t="s">
        <v>489</v>
      </c>
      <c r="C189" s="31">
        <v>0</v>
      </c>
      <c r="D189" s="31">
        <v>0</v>
      </c>
      <c r="E189" s="31">
        <v>3</v>
      </c>
      <c r="F189" s="31">
        <v>24</v>
      </c>
      <c r="G189" s="31">
        <v>9</v>
      </c>
      <c r="H189" s="31">
        <v>1</v>
      </c>
      <c r="I189" s="62">
        <f t="shared" ref="I189:I194" si="30">J189+K189+L189+M189</f>
        <v>6</v>
      </c>
      <c r="J189" s="31">
        <v>0</v>
      </c>
      <c r="K189" s="31">
        <v>0</v>
      </c>
      <c r="L189" s="31">
        <v>0</v>
      </c>
      <c r="M189" s="31">
        <v>6</v>
      </c>
      <c r="N189" s="31">
        <v>3</v>
      </c>
      <c r="O189" s="31">
        <v>0</v>
      </c>
      <c r="P189" s="31">
        <v>0</v>
      </c>
      <c r="Q189" s="31">
        <v>0</v>
      </c>
      <c r="R189" s="31">
        <v>0</v>
      </c>
      <c r="S189" s="31">
        <v>0</v>
      </c>
      <c r="T189" s="31">
        <v>0</v>
      </c>
      <c r="U189" s="31">
        <v>0</v>
      </c>
      <c r="V189" s="31">
        <v>0</v>
      </c>
      <c r="W189" s="31">
        <v>0</v>
      </c>
      <c r="X189" s="62">
        <f>D189+F189+I189+P189+V189</f>
        <v>30</v>
      </c>
      <c r="Y189" s="62">
        <f t="shared" si="28"/>
        <v>12</v>
      </c>
      <c r="Z189" s="31">
        <v>30</v>
      </c>
      <c r="AA189" s="31">
        <v>0</v>
      </c>
      <c r="AB189" s="31">
        <v>0</v>
      </c>
      <c r="AC189" s="36" t="s">
        <v>485</v>
      </c>
      <c r="AD189" s="246"/>
      <c r="AE189" s="246"/>
      <c r="AF189" s="246"/>
    </row>
    <row r="190" spans="1:32" s="33" customFormat="1">
      <c r="A190" s="79" t="s">
        <v>295</v>
      </c>
      <c r="B190" s="35" t="s">
        <v>296</v>
      </c>
      <c r="C190" s="31">
        <v>0</v>
      </c>
      <c r="D190" s="31">
        <v>0</v>
      </c>
      <c r="E190" s="31">
        <v>4</v>
      </c>
      <c r="F190" s="31">
        <v>49</v>
      </c>
      <c r="G190" s="31">
        <v>46</v>
      </c>
      <c r="H190" s="31">
        <v>3</v>
      </c>
      <c r="I190" s="62">
        <f t="shared" si="30"/>
        <v>26</v>
      </c>
      <c r="J190" s="31">
        <v>0</v>
      </c>
      <c r="K190" s="31">
        <v>12</v>
      </c>
      <c r="L190" s="31">
        <v>6</v>
      </c>
      <c r="M190" s="31">
        <v>8</v>
      </c>
      <c r="N190" s="31">
        <v>21</v>
      </c>
      <c r="O190" s="31">
        <v>3</v>
      </c>
      <c r="P190" s="31">
        <v>14</v>
      </c>
      <c r="Q190" s="31">
        <v>6</v>
      </c>
      <c r="R190" s="31">
        <v>4</v>
      </c>
      <c r="S190" s="362">
        <v>4</v>
      </c>
      <c r="T190" s="31">
        <v>13</v>
      </c>
      <c r="U190" s="31">
        <v>0</v>
      </c>
      <c r="V190" s="31">
        <v>0</v>
      </c>
      <c r="W190" s="31">
        <v>0</v>
      </c>
      <c r="X190" s="62">
        <f t="shared" si="24"/>
        <v>89</v>
      </c>
      <c r="Y190" s="62">
        <f t="shared" si="28"/>
        <v>80</v>
      </c>
      <c r="Z190" s="31">
        <v>87</v>
      </c>
      <c r="AA190" s="31">
        <v>0</v>
      </c>
      <c r="AB190" s="31">
        <v>0</v>
      </c>
      <c r="AC190" s="36" t="s">
        <v>485</v>
      </c>
    </row>
    <row r="191" spans="1:32" s="33" customFormat="1">
      <c r="A191" s="79" t="s">
        <v>490</v>
      </c>
      <c r="B191" s="35" t="s">
        <v>168</v>
      </c>
      <c r="C191" s="31">
        <v>0</v>
      </c>
      <c r="D191" s="31">
        <v>0</v>
      </c>
      <c r="E191" s="31">
        <v>3</v>
      </c>
      <c r="F191" s="31">
        <v>35</v>
      </c>
      <c r="G191" s="31">
        <v>18</v>
      </c>
      <c r="H191" s="31">
        <v>0</v>
      </c>
      <c r="I191" s="62">
        <f t="shared" si="30"/>
        <v>0</v>
      </c>
      <c r="J191" s="31">
        <v>0</v>
      </c>
      <c r="K191" s="31">
        <v>0</v>
      </c>
      <c r="L191" s="31">
        <v>0</v>
      </c>
      <c r="M191" s="31">
        <v>0</v>
      </c>
      <c r="N191" s="31">
        <v>0</v>
      </c>
      <c r="O191" s="31">
        <v>0</v>
      </c>
      <c r="P191" s="31">
        <v>0</v>
      </c>
      <c r="Q191" s="31">
        <v>0</v>
      </c>
      <c r="R191" s="31">
        <v>0</v>
      </c>
      <c r="S191" s="31">
        <v>0</v>
      </c>
      <c r="T191" s="31">
        <v>0</v>
      </c>
      <c r="U191" s="31">
        <v>0</v>
      </c>
      <c r="V191" s="31">
        <v>0</v>
      </c>
      <c r="W191" s="31">
        <v>0</v>
      </c>
      <c r="X191" s="62">
        <f>D191+F191+I191+P191+V191</f>
        <v>35</v>
      </c>
      <c r="Y191" s="62">
        <f t="shared" si="28"/>
        <v>18</v>
      </c>
      <c r="Z191" s="31">
        <v>35</v>
      </c>
      <c r="AA191" s="31">
        <v>0</v>
      </c>
      <c r="AB191" s="31">
        <v>0</v>
      </c>
      <c r="AC191" s="36" t="s">
        <v>485</v>
      </c>
      <c r="AD191" s="246"/>
      <c r="AE191" s="246"/>
      <c r="AF191" s="246"/>
    </row>
    <row r="192" spans="1:32" s="33" customFormat="1">
      <c r="A192" s="79" t="s">
        <v>335</v>
      </c>
      <c r="B192" s="35" t="s">
        <v>311</v>
      </c>
      <c r="C192" s="31">
        <v>0</v>
      </c>
      <c r="D192" s="31">
        <v>0</v>
      </c>
      <c r="E192" s="31">
        <v>6</v>
      </c>
      <c r="F192" s="31">
        <v>104</v>
      </c>
      <c r="G192" s="31">
        <v>0</v>
      </c>
      <c r="H192" s="31">
        <v>4</v>
      </c>
      <c r="I192" s="62">
        <f>J192+K192+L192+M192</f>
        <v>56</v>
      </c>
      <c r="J192" s="31">
        <v>32</v>
      </c>
      <c r="K192" s="31">
        <v>24</v>
      </c>
      <c r="L192" s="31">
        <v>0</v>
      </c>
      <c r="M192" s="31">
        <v>0</v>
      </c>
      <c r="N192" s="31">
        <v>0</v>
      </c>
      <c r="O192" s="31">
        <v>0</v>
      </c>
      <c r="P192" s="31">
        <v>0</v>
      </c>
      <c r="Q192" s="31">
        <v>0</v>
      </c>
      <c r="R192" s="31">
        <v>0</v>
      </c>
      <c r="S192" s="31">
        <v>0</v>
      </c>
      <c r="T192" s="31">
        <v>0</v>
      </c>
      <c r="U192" s="31">
        <v>0</v>
      </c>
      <c r="V192" s="31">
        <v>0</v>
      </c>
      <c r="W192" s="31">
        <v>0</v>
      </c>
      <c r="X192" s="62">
        <f t="shared" si="24"/>
        <v>160</v>
      </c>
      <c r="Y192" s="62">
        <f t="shared" si="28"/>
        <v>0</v>
      </c>
      <c r="Z192" s="31">
        <v>160</v>
      </c>
      <c r="AA192" s="31">
        <v>0</v>
      </c>
      <c r="AB192" s="31">
        <v>0</v>
      </c>
      <c r="AC192" s="36" t="s">
        <v>485</v>
      </c>
      <c r="AD192" s="246"/>
      <c r="AE192" s="246"/>
      <c r="AF192" s="246"/>
    </row>
    <row r="193" spans="1:32" s="33" customFormat="1">
      <c r="A193" s="79" t="s">
        <v>327</v>
      </c>
      <c r="B193" s="35" t="s">
        <v>328</v>
      </c>
      <c r="C193" s="31">
        <v>0</v>
      </c>
      <c r="D193" s="31">
        <v>0</v>
      </c>
      <c r="E193" s="31">
        <v>2</v>
      </c>
      <c r="F193" s="31">
        <v>17</v>
      </c>
      <c r="G193" s="31">
        <v>4</v>
      </c>
      <c r="H193" s="31">
        <v>2</v>
      </c>
      <c r="I193" s="62">
        <f t="shared" si="30"/>
        <v>15</v>
      </c>
      <c r="J193" s="31">
        <v>7</v>
      </c>
      <c r="K193" s="31">
        <v>0</v>
      </c>
      <c r="L193" s="31">
        <v>8</v>
      </c>
      <c r="M193" s="31">
        <v>0</v>
      </c>
      <c r="N193" s="31">
        <v>3</v>
      </c>
      <c r="O193" s="31">
        <v>0</v>
      </c>
      <c r="P193" s="31">
        <v>0</v>
      </c>
      <c r="Q193" s="31">
        <v>0</v>
      </c>
      <c r="R193" s="31">
        <v>0</v>
      </c>
      <c r="S193" s="31">
        <v>0</v>
      </c>
      <c r="T193" s="31">
        <v>0</v>
      </c>
      <c r="U193" s="31">
        <v>0</v>
      </c>
      <c r="V193" s="31">
        <v>0</v>
      </c>
      <c r="W193" s="31">
        <v>0</v>
      </c>
      <c r="X193" s="62">
        <f>D193+F193+I193+P193+V193</f>
        <v>32</v>
      </c>
      <c r="Y193" s="62">
        <f t="shared" si="28"/>
        <v>7</v>
      </c>
      <c r="Z193" s="31">
        <v>32</v>
      </c>
      <c r="AA193" s="31">
        <v>0</v>
      </c>
      <c r="AB193" s="31">
        <v>0</v>
      </c>
      <c r="AC193" s="36" t="s">
        <v>485</v>
      </c>
      <c r="AD193" s="246"/>
      <c r="AE193" s="246"/>
      <c r="AF193" s="246"/>
    </row>
    <row r="194" spans="1:32" s="33" customFormat="1">
      <c r="A194" s="79" t="s">
        <v>491</v>
      </c>
      <c r="B194" s="35" t="s">
        <v>255</v>
      </c>
      <c r="C194" s="31">
        <v>3</v>
      </c>
      <c r="D194" s="31">
        <v>26</v>
      </c>
      <c r="E194" s="31">
        <v>0</v>
      </c>
      <c r="F194" s="31">
        <v>0</v>
      </c>
      <c r="G194" s="31">
        <v>0</v>
      </c>
      <c r="H194" s="31">
        <v>0</v>
      </c>
      <c r="I194" s="62">
        <f t="shared" si="30"/>
        <v>0</v>
      </c>
      <c r="J194" s="31">
        <v>0</v>
      </c>
      <c r="K194" s="31">
        <v>0</v>
      </c>
      <c r="L194" s="31">
        <v>0</v>
      </c>
      <c r="M194" s="31">
        <v>0</v>
      </c>
      <c r="N194" s="31">
        <v>0</v>
      </c>
      <c r="O194" s="31">
        <v>0</v>
      </c>
      <c r="P194" s="31">
        <v>0</v>
      </c>
      <c r="Q194" s="31">
        <v>0</v>
      </c>
      <c r="R194" s="31">
        <v>0</v>
      </c>
      <c r="S194" s="31">
        <v>0</v>
      </c>
      <c r="T194" s="31">
        <v>0</v>
      </c>
      <c r="U194" s="31">
        <v>0</v>
      </c>
      <c r="V194" s="31">
        <v>0</v>
      </c>
      <c r="W194" s="31">
        <v>0</v>
      </c>
      <c r="X194" s="62">
        <f>D194+F194+I194+P194+V194</f>
        <v>26</v>
      </c>
      <c r="Y194" s="62">
        <f t="shared" si="28"/>
        <v>0</v>
      </c>
      <c r="Z194" s="31">
        <v>26</v>
      </c>
      <c r="AA194" s="31">
        <v>0</v>
      </c>
      <c r="AB194" s="31">
        <v>26</v>
      </c>
      <c r="AC194" s="36" t="s">
        <v>485</v>
      </c>
      <c r="AD194" s="246"/>
      <c r="AE194" s="246"/>
      <c r="AF194" s="246"/>
    </row>
    <row r="195" spans="1:32" s="33" customFormat="1">
      <c r="A195" s="74" t="s">
        <v>456</v>
      </c>
      <c r="B195" s="35" t="s">
        <v>446</v>
      </c>
      <c r="C195" s="44"/>
      <c r="D195" s="44"/>
      <c r="E195" s="44">
        <v>4</v>
      </c>
      <c r="F195" s="44">
        <v>55</v>
      </c>
      <c r="G195" s="44">
        <v>55</v>
      </c>
      <c r="H195" s="44">
        <v>2</v>
      </c>
      <c r="I195" s="62">
        <f t="shared" ref="I195:I198" si="31">J195</f>
        <v>29</v>
      </c>
      <c r="J195" s="44">
        <v>29</v>
      </c>
      <c r="K195" s="44"/>
      <c r="L195" s="44"/>
      <c r="M195" s="44"/>
      <c r="N195" s="44">
        <v>14</v>
      </c>
      <c r="O195" s="44"/>
      <c r="P195" s="62">
        <f t="shared" ref="P195:P202" si="32">Q195+R195+S195</f>
        <v>0</v>
      </c>
      <c r="Q195" s="44"/>
      <c r="R195" s="44"/>
      <c r="S195" s="44"/>
      <c r="T195" s="44"/>
      <c r="U195" s="44"/>
      <c r="V195" s="44"/>
      <c r="W195" s="44"/>
      <c r="X195" s="62">
        <f t="shared" ref="X195:X200" si="33">D195+F195+I195+P195+V195</f>
        <v>84</v>
      </c>
      <c r="Y195" s="62">
        <f t="shared" si="28"/>
        <v>69</v>
      </c>
      <c r="Z195" s="44">
        <v>84</v>
      </c>
      <c r="AA195" s="44"/>
      <c r="AB195" s="44"/>
      <c r="AC195" s="36" t="s">
        <v>492</v>
      </c>
    </row>
    <row r="196" spans="1:32" s="33" customFormat="1">
      <c r="A196" s="74" t="s">
        <v>145</v>
      </c>
      <c r="B196" s="35" t="s">
        <v>146</v>
      </c>
      <c r="C196" s="44"/>
      <c r="D196" s="44"/>
      <c r="E196" s="44">
        <v>4</v>
      </c>
      <c r="F196" s="44">
        <v>42</v>
      </c>
      <c r="G196" s="44">
        <v>16</v>
      </c>
      <c r="H196" s="44"/>
      <c r="I196" s="62">
        <f t="shared" si="31"/>
        <v>0</v>
      </c>
      <c r="J196" s="44"/>
      <c r="K196" s="44"/>
      <c r="L196" s="44"/>
      <c r="M196" s="44"/>
      <c r="N196" s="44"/>
      <c r="O196" s="44"/>
      <c r="P196" s="62">
        <f t="shared" si="32"/>
        <v>0</v>
      </c>
      <c r="Q196" s="44"/>
      <c r="R196" s="44"/>
      <c r="S196" s="44"/>
      <c r="T196" s="44"/>
      <c r="U196" s="44"/>
      <c r="V196" s="44"/>
      <c r="W196" s="44"/>
      <c r="X196" s="62">
        <f t="shared" si="33"/>
        <v>42</v>
      </c>
      <c r="Y196" s="62">
        <f t="shared" si="28"/>
        <v>16</v>
      </c>
      <c r="Z196" s="44">
        <v>42</v>
      </c>
      <c r="AA196" s="44"/>
      <c r="AB196" s="44"/>
      <c r="AC196" s="36" t="s">
        <v>492</v>
      </c>
    </row>
    <row r="197" spans="1:32" s="33" customFormat="1">
      <c r="A197" s="74" t="s">
        <v>260</v>
      </c>
      <c r="B197" s="35" t="s">
        <v>311</v>
      </c>
      <c r="C197" s="44"/>
      <c r="D197" s="44"/>
      <c r="E197" s="44">
        <v>2</v>
      </c>
      <c r="F197" s="44">
        <v>34</v>
      </c>
      <c r="G197" s="44"/>
      <c r="H197" s="44"/>
      <c r="I197" s="62">
        <f t="shared" si="31"/>
        <v>0</v>
      </c>
      <c r="J197" s="44"/>
      <c r="K197" s="44"/>
      <c r="L197" s="44"/>
      <c r="M197" s="44"/>
      <c r="N197" s="44"/>
      <c r="O197" s="44"/>
      <c r="P197" s="62">
        <f t="shared" si="32"/>
        <v>0</v>
      </c>
      <c r="Q197" s="44"/>
      <c r="R197" s="44"/>
      <c r="S197" s="44"/>
      <c r="T197" s="44"/>
      <c r="U197" s="44"/>
      <c r="V197" s="44"/>
      <c r="W197" s="44"/>
      <c r="X197" s="62">
        <f t="shared" si="33"/>
        <v>34</v>
      </c>
      <c r="Y197" s="62">
        <f t="shared" si="28"/>
        <v>0</v>
      </c>
      <c r="Z197" s="44">
        <v>34</v>
      </c>
      <c r="AA197" s="44"/>
      <c r="AB197" s="44"/>
      <c r="AC197" s="36" t="s">
        <v>492</v>
      </c>
    </row>
    <row r="198" spans="1:32" s="33" customFormat="1">
      <c r="A198" s="79" t="s">
        <v>477</v>
      </c>
      <c r="B198" s="35" t="s">
        <v>328</v>
      </c>
      <c r="C198" s="44"/>
      <c r="D198" s="44"/>
      <c r="E198" s="44">
        <v>0</v>
      </c>
      <c r="F198" s="44"/>
      <c r="G198" s="44"/>
      <c r="H198" s="44"/>
      <c r="I198" s="62">
        <f t="shared" si="31"/>
        <v>0</v>
      </c>
      <c r="J198" s="44"/>
      <c r="K198" s="44"/>
      <c r="L198" s="44"/>
      <c r="M198" s="44"/>
      <c r="N198" s="44"/>
      <c r="O198" s="44"/>
      <c r="P198" s="62">
        <f t="shared" si="32"/>
        <v>0</v>
      </c>
      <c r="Q198" s="44"/>
      <c r="R198" s="44"/>
      <c r="S198" s="44"/>
      <c r="T198" s="44"/>
      <c r="U198" s="44"/>
      <c r="V198" s="44"/>
      <c r="W198" s="44"/>
      <c r="X198" s="62">
        <f t="shared" si="33"/>
        <v>0</v>
      </c>
      <c r="Y198" s="62">
        <f t="shared" si="28"/>
        <v>0</v>
      </c>
      <c r="Z198" s="62">
        <f t="shared" si="28"/>
        <v>0</v>
      </c>
      <c r="AA198" s="62">
        <f t="shared" si="28"/>
        <v>0</v>
      </c>
      <c r="AB198" s="62">
        <f t="shared" si="28"/>
        <v>0</v>
      </c>
      <c r="AC198" s="36" t="s">
        <v>492</v>
      </c>
    </row>
    <row r="199" spans="1:32" s="33" customFormat="1">
      <c r="A199" s="74" t="s">
        <v>125</v>
      </c>
      <c r="B199" s="35" t="s">
        <v>126</v>
      </c>
      <c r="C199" s="44">
        <v>0</v>
      </c>
      <c r="D199" s="44">
        <v>0</v>
      </c>
      <c r="E199" s="44">
        <v>1</v>
      </c>
      <c r="F199" s="44">
        <v>12</v>
      </c>
      <c r="G199" s="44">
        <v>3</v>
      </c>
      <c r="H199" s="44">
        <v>2</v>
      </c>
      <c r="I199" s="62">
        <f t="shared" ref="I199" si="34">J199+K199+L199+M199</f>
        <v>20</v>
      </c>
      <c r="J199" s="44">
        <v>20</v>
      </c>
      <c r="K199" s="44">
        <v>0</v>
      </c>
      <c r="L199" s="44">
        <v>0</v>
      </c>
      <c r="M199" s="44">
        <v>0</v>
      </c>
      <c r="N199" s="44">
        <v>0</v>
      </c>
      <c r="O199" s="44">
        <v>0</v>
      </c>
      <c r="P199" s="62">
        <f t="shared" si="32"/>
        <v>0</v>
      </c>
      <c r="Q199" s="44">
        <v>0</v>
      </c>
      <c r="R199" s="44">
        <v>0</v>
      </c>
      <c r="S199" s="44">
        <v>0</v>
      </c>
      <c r="T199" s="44">
        <v>0</v>
      </c>
      <c r="U199" s="44">
        <v>0</v>
      </c>
      <c r="V199" s="44">
        <v>0</v>
      </c>
      <c r="W199" s="44">
        <v>0</v>
      </c>
      <c r="X199" s="62">
        <f t="shared" si="33"/>
        <v>32</v>
      </c>
      <c r="Y199" s="62">
        <f t="shared" ref="Y199:Y202" si="35">G199+N199+T199+W199</f>
        <v>3</v>
      </c>
      <c r="Z199" s="44">
        <v>32</v>
      </c>
      <c r="AA199" s="44">
        <v>0</v>
      </c>
      <c r="AB199" s="44">
        <v>0</v>
      </c>
      <c r="AC199" s="36" t="s">
        <v>493</v>
      </c>
    </row>
    <row r="200" spans="1:32" s="33" customFormat="1" ht="16.5" customHeight="1">
      <c r="A200" s="74" t="s">
        <v>494</v>
      </c>
      <c r="B200" s="35" t="s">
        <v>235</v>
      </c>
      <c r="C200" s="44">
        <v>0</v>
      </c>
      <c r="D200" s="44">
        <v>0</v>
      </c>
      <c r="E200" s="44">
        <v>2</v>
      </c>
      <c r="F200" s="44">
        <v>24</v>
      </c>
      <c r="G200" s="44">
        <v>12</v>
      </c>
      <c r="H200" s="44">
        <v>3</v>
      </c>
      <c r="I200" s="62">
        <v>30</v>
      </c>
      <c r="J200" s="44">
        <v>30</v>
      </c>
      <c r="K200" s="44">
        <v>0</v>
      </c>
      <c r="L200" s="44">
        <v>0</v>
      </c>
      <c r="M200" s="44">
        <v>0</v>
      </c>
      <c r="N200" s="44">
        <v>15</v>
      </c>
      <c r="O200" s="44">
        <v>0</v>
      </c>
      <c r="P200" s="62">
        <f t="shared" si="32"/>
        <v>0</v>
      </c>
      <c r="Q200" s="44">
        <v>0</v>
      </c>
      <c r="R200" s="44">
        <v>0</v>
      </c>
      <c r="S200" s="44">
        <v>0</v>
      </c>
      <c r="T200" s="44">
        <v>0</v>
      </c>
      <c r="U200" s="44">
        <v>0</v>
      </c>
      <c r="V200" s="44">
        <v>0</v>
      </c>
      <c r="W200" s="44">
        <v>0</v>
      </c>
      <c r="X200" s="62">
        <f t="shared" si="33"/>
        <v>54</v>
      </c>
      <c r="Y200" s="62">
        <f t="shared" si="35"/>
        <v>27</v>
      </c>
      <c r="Z200" s="44">
        <v>53</v>
      </c>
      <c r="AA200" s="44">
        <v>0</v>
      </c>
      <c r="AB200" s="44">
        <v>0</v>
      </c>
      <c r="AC200" s="36" t="s">
        <v>493</v>
      </c>
    </row>
    <row r="201" spans="1:32" s="33" customFormat="1" ht="16.5" customHeight="1">
      <c r="A201" s="74" t="s">
        <v>495</v>
      </c>
      <c r="B201" s="35" t="s">
        <v>496</v>
      </c>
      <c r="C201" s="44">
        <v>0</v>
      </c>
      <c r="D201" s="44">
        <v>0</v>
      </c>
      <c r="E201" s="44">
        <v>0</v>
      </c>
      <c r="F201" s="44">
        <v>0</v>
      </c>
      <c r="G201" s="44">
        <v>0</v>
      </c>
      <c r="H201" s="44">
        <v>1</v>
      </c>
      <c r="I201" s="62">
        <v>12</v>
      </c>
      <c r="J201" s="44">
        <v>12</v>
      </c>
      <c r="K201" s="44">
        <v>0</v>
      </c>
      <c r="L201" s="44">
        <v>0</v>
      </c>
      <c r="M201" s="44">
        <v>0</v>
      </c>
      <c r="N201" s="44">
        <v>8</v>
      </c>
      <c r="O201" s="44">
        <v>0</v>
      </c>
      <c r="P201" s="62">
        <f t="shared" si="32"/>
        <v>0</v>
      </c>
      <c r="Q201" s="44">
        <v>0</v>
      </c>
      <c r="R201" s="44">
        <v>0</v>
      </c>
      <c r="S201" s="44">
        <v>0</v>
      </c>
      <c r="T201" s="44">
        <v>0</v>
      </c>
      <c r="U201" s="44">
        <v>0</v>
      </c>
      <c r="V201" s="44">
        <v>0</v>
      </c>
      <c r="W201" s="44">
        <v>0</v>
      </c>
      <c r="X201" s="62">
        <v>12</v>
      </c>
      <c r="Y201" s="62">
        <f t="shared" si="35"/>
        <v>8</v>
      </c>
      <c r="Z201" s="44">
        <v>12</v>
      </c>
      <c r="AA201" s="44">
        <v>0</v>
      </c>
      <c r="AB201" s="44">
        <v>0</v>
      </c>
      <c r="AC201" s="36" t="s">
        <v>493</v>
      </c>
    </row>
    <row r="202" spans="1:32" s="33" customFormat="1">
      <c r="A202" s="79" t="s">
        <v>260</v>
      </c>
      <c r="B202" s="35" t="s">
        <v>311</v>
      </c>
      <c r="C202" s="44">
        <v>0</v>
      </c>
      <c r="D202" s="44">
        <v>0</v>
      </c>
      <c r="E202" s="44">
        <v>1</v>
      </c>
      <c r="F202" s="44">
        <v>18</v>
      </c>
      <c r="G202" s="44">
        <v>0</v>
      </c>
      <c r="H202" s="44">
        <v>3</v>
      </c>
      <c r="I202" s="62">
        <v>48</v>
      </c>
      <c r="J202" s="44">
        <v>32</v>
      </c>
      <c r="K202" s="44">
        <v>0</v>
      </c>
      <c r="L202" s="44">
        <v>16</v>
      </c>
      <c r="M202" s="44">
        <v>0</v>
      </c>
      <c r="N202" s="44">
        <v>0</v>
      </c>
      <c r="O202" s="44">
        <v>0</v>
      </c>
      <c r="P202" s="62">
        <f t="shared" si="32"/>
        <v>0</v>
      </c>
      <c r="Q202" s="44">
        <v>0</v>
      </c>
      <c r="R202" s="44">
        <v>0</v>
      </c>
      <c r="S202" s="44">
        <v>0</v>
      </c>
      <c r="T202" s="44">
        <v>0</v>
      </c>
      <c r="U202" s="44">
        <v>0</v>
      </c>
      <c r="V202" s="44">
        <v>0</v>
      </c>
      <c r="W202" s="44">
        <v>0</v>
      </c>
      <c r="X202" s="62">
        <v>66</v>
      </c>
      <c r="Y202" s="62">
        <f t="shared" si="35"/>
        <v>0</v>
      </c>
      <c r="Z202" s="44">
        <v>66</v>
      </c>
      <c r="AA202" s="44">
        <v>0</v>
      </c>
      <c r="AB202" s="44">
        <v>0</v>
      </c>
      <c r="AC202" s="36" t="s">
        <v>493</v>
      </c>
    </row>
    <row r="203" spans="1:32" s="73" customFormat="1">
      <c r="A203" s="79" t="s">
        <v>327</v>
      </c>
      <c r="B203" s="35" t="s">
        <v>328</v>
      </c>
      <c r="C203" s="62">
        <v>0</v>
      </c>
      <c r="D203" s="62">
        <v>0</v>
      </c>
      <c r="E203" s="62">
        <v>5</v>
      </c>
      <c r="F203" s="62">
        <v>41</v>
      </c>
      <c r="G203" s="62">
        <v>7</v>
      </c>
      <c r="H203" s="62">
        <v>3</v>
      </c>
      <c r="I203" s="100">
        <f>J203+K203+L203+M203</f>
        <v>18</v>
      </c>
      <c r="J203" s="62">
        <v>0</v>
      </c>
      <c r="K203" s="62">
        <v>7</v>
      </c>
      <c r="L203" s="62">
        <v>0</v>
      </c>
      <c r="M203" s="62">
        <v>11</v>
      </c>
      <c r="N203" s="62">
        <v>3</v>
      </c>
      <c r="O203" s="62">
        <v>0</v>
      </c>
      <c r="P203" s="62">
        <v>0</v>
      </c>
      <c r="Q203" s="62">
        <v>0</v>
      </c>
      <c r="R203" s="62">
        <v>0</v>
      </c>
      <c r="S203" s="62">
        <v>0</v>
      </c>
      <c r="T203" s="62">
        <v>0</v>
      </c>
      <c r="U203" s="62">
        <v>0</v>
      </c>
      <c r="V203" s="62">
        <v>0</v>
      </c>
      <c r="W203" s="62">
        <v>0</v>
      </c>
      <c r="X203" s="62">
        <f>D203+F203+I203+P203+V203</f>
        <v>59</v>
      </c>
      <c r="Y203" s="62">
        <f>G203+N203+T203+W203</f>
        <v>10</v>
      </c>
      <c r="Z203" s="62">
        <v>57</v>
      </c>
      <c r="AA203" s="62">
        <v>0</v>
      </c>
      <c r="AB203" s="62">
        <v>0</v>
      </c>
      <c r="AC203" s="36" t="s">
        <v>497</v>
      </c>
    </row>
    <row r="204" spans="1:32" s="33" customFormat="1">
      <c r="A204" s="74" t="s">
        <v>498</v>
      </c>
      <c r="B204" s="35" t="s">
        <v>499</v>
      </c>
      <c r="C204" s="44"/>
      <c r="D204" s="44"/>
      <c r="E204" s="44">
        <v>6</v>
      </c>
      <c r="F204" s="44">
        <v>68</v>
      </c>
      <c r="G204" s="44">
        <v>30</v>
      </c>
      <c r="H204" s="44">
        <v>6</v>
      </c>
      <c r="I204" s="62">
        <v>46</v>
      </c>
      <c r="J204" s="44">
        <v>20</v>
      </c>
      <c r="K204" s="44">
        <v>15</v>
      </c>
      <c r="L204" s="44">
        <v>6</v>
      </c>
      <c r="M204" s="44">
        <v>5</v>
      </c>
      <c r="N204" s="44">
        <v>17</v>
      </c>
      <c r="O204" s="44"/>
      <c r="P204" s="62">
        <f t="shared" ref="P204:P212" si="36">Q204+R204+S204</f>
        <v>0</v>
      </c>
      <c r="Q204" s="44"/>
      <c r="R204" s="44"/>
      <c r="S204" s="44"/>
      <c r="T204" s="44"/>
      <c r="U204" s="44"/>
      <c r="V204" s="44"/>
      <c r="W204" s="44"/>
      <c r="X204" s="62">
        <v>114</v>
      </c>
      <c r="Y204" s="62">
        <v>48</v>
      </c>
      <c r="Z204" s="44">
        <v>114</v>
      </c>
      <c r="AA204" s="44"/>
      <c r="AB204" s="44"/>
      <c r="AC204" s="36" t="s">
        <v>500</v>
      </c>
    </row>
    <row r="205" spans="1:32" s="33" customFormat="1">
      <c r="A205" s="79" t="s">
        <v>335</v>
      </c>
      <c r="B205" s="35" t="s">
        <v>311</v>
      </c>
      <c r="C205" s="44"/>
      <c r="D205" s="44"/>
      <c r="E205" s="44">
        <v>18</v>
      </c>
      <c r="F205" s="44">
        <v>342</v>
      </c>
      <c r="G205" s="44">
        <v>25</v>
      </c>
      <c r="H205" s="44">
        <v>11</v>
      </c>
      <c r="I205" s="62">
        <v>189</v>
      </c>
      <c r="J205" s="44">
        <v>68</v>
      </c>
      <c r="K205" s="44">
        <v>55</v>
      </c>
      <c r="L205" s="44">
        <v>56</v>
      </c>
      <c r="M205" s="44">
        <v>13</v>
      </c>
      <c r="N205" s="44"/>
      <c r="O205" s="44"/>
      <c r="P205" s="62">
        <f t="shared" si="36"/>
        <v>0</v>
      </c>
      <c r="Q205" s="44"/>
      <c r="R205" s="44"/>
      <c r="S205" s="44"/>
      <c r="T205" s="44"/>
      <c r="U205" s="44"/>
      <c r="V205" s="44"/>
      <c r="W205" s="44"/>
      <c r="X205" s="62">
        <v>534</v>
      </c>
      <c r="Y205" s="62">
        <v>25</v>
      </c>
      <c r="Z205" s="44">
        <v>528</v>
      </c>
      <c r="AA205" s="44"/>
      <c r="AB205" s="44"/>
      <c r="AC205" s="36" t="s">
        <v>500</v>
      </c>
    </row>
    <row r="206" spans="1:32" s="33" customFormat="1">
      <c r="A206" s="74" t="s">
        <v>149</v>
      </c>
      <c r="B206" s="35" t="s">
        <v>150</v>
      </c>
      <c r="C206" s="44"/>
      <c r="D206" s="44"/>
      <c r="E206" s="44">
        <v>3</v>
      </c>
      <c r="F206" s="44">
        <v>41</v>
      </c>
      <c r="G206" s="44">
        <v>9</v>
      </c>
      <c r="H206" s="44">
        <v>2</v>
      </c>
      <c r="I206" s="62">
        <v>25</v>
      </c>
      <c r="J206" s="44">
        <v>16</v>
      </c>
      <c r="K206" s="44">
        <v>9</v>
      </c>
      <c r="L206" s="44"/>
      <c r="M206" s="44"/>
      <c r="N206" s="44">
        <v>10</v>
      </c>
      <c r="O206" s="44"/>
      <c r="P206" s="62">
        <f t="shared" si="36"/>
        <v>0</v>
      </c>
      <c r="Q206" s="44"/>
      <c r="R206" s="44"/>
      <c r="S206" s="44"/>
      <c r="T206" s="44"/>
      <c r="U206" s="44"/>
      <c r="V206" s="44"/>
      <c r="W206" s="44"/>
      <c r="X206" s="62">
        <v>66</v>
      </c>
      <c r="Y206" s="62">
        <v>19</v>
      </c>
      <c r="Z206" s="44">
        <v>66</v>
      </c>
      <c r="AA206" s="44"/>
      <c r="AB206" s="44"/>
      <c r="AC206" s="36" t="s">
        <v>500</v>
      </c>
    </row>
    <row r="207" spans="1:32" s="33" customFormat="1">
      <c r="A207" s="74" t="s">
        <v>143</v>
      </c>
      <c r="B207" s="35" t="s">
        <v>144</v>
      </c>
      <c r="C207" s="44"/>
      <c r="D207" s="44"/>
      <c r="E207" s="44">
        <v>6</v>
      </c>
      <c r="F207" s="44">
        <v>95</v>
      </c>
      <c r="G207" s="44">
        <v>93</v>
      </c>
      <c r="H207" s="44">
        <v>4</v>
      </c>
      <c r="I207" s="62">
        <v>46</v>
      </c>
      <c r="J207" s="44">
        <v>14</v>
      </c>
      <c r="K207" s="44">
        <v>12</v>
      </c>
      <c r="L207" s="44">
        <v>10</v>
      </c>
      <c r="M207" s="44">
        <v>10</v>
      </c>
      <c r="N207" s="44">
        <v>46</v>
      </c>
      <c r="O207" s="44"/>
      <c r="P207" s="62">
        <v>0</v>
      </c>
      <c r="Q207" s="44"/>
      <c r="R207" s="44"/>
      <c r="S207" s="44"/>
      <c r="T207" s="44"/>
      <c r="U207" s="44"/>
      <c r="V207" s="44"/>
      <c r="W207" s="44"/>
      <c r="X207" s="62">
        <v>141</v>
      </c>
      <c r="Y207" s="62">
        <v>139</v>
      </c>
      <c r="Z207" s="44">
        <v>141</v>
      </c>
      <c r="AA207" s="44"/>
      <c r="AB207" s="44"/>
      <c r="AC207" s="36" t="s">
        <v>500</v>
      </c>
    </row>
    <row r="208" spans="1:32" s="33" customFormat="1">
      <c r="A208" s="79" t="s">
        <v>315</v>
      </c>
      <c r="B208" s="35" t="s">
        <v>146</v>
      </c>
      <c r="C208" s="44"/>
      <c r="D208" s="44"/>
      <c r="E208" s="44">
        <v>5</v>
      </c>
      <c r="F208" s="44">
        <v>59</v>
      </c>
      <c r="G208" s="44">
        <v>43</v>
      </c>
      <c r="H208" s="44">
        <v>2</v>
      </c>
      <c r="I208" s="62">
        <v>20</v>
      </c>
      <c r="J208" s="44">
        <v>10</v>
      </c>
      <c r="K208" s="44">
        <v>10</v>
      </c>
      <c r="L208" s="44"/>
      <c r="M208" s="44"/>
      <c r="N208" s="44">
        <v>13</v>
      </c>
      <c r="O208" s="44"/>
      <c r="P208" s="62">
        <v>0</v>
      </c>
      <c r="Q208" s="44"/>
      <c r="R208" s="44"/>
      <c r="S208" s="44"/>
      <c r="T208" s="44"/>
      <c r="U208" s="44"/>
      <c r="V208" s="44"/>
      <c r="W208" s="44"/>
      <c r="X208" s="62">
        <v>79</v>
      </c>
      <c r="Y208" s="62">
        <v>56</v>
      </c>
      <c r="Z208" s="44">
        <v>79</v>
      </c>
      <c r="AA208" s="44"/>
      <c r="AB208" s="44"/>
      <c r="AC208" s="36" t="s">
        <v>500</v>
      </c>
    </row>
    <row r="209" spans="1:29" s="33" customFormat="1">
      <c r="A209" s="74" t="s">
        <v>219</v>
      </c>
      <c r="B209" s="35" t="s">
        <v>220</v>
      </c>
      <c r="C209" s="44"/>
      <c r="D209" s="44"/>
      <c r="E209" s="44">
        <v>2</v>
      </c>
      <c r="F209" s="44">
        <v>29</v>
      </c>
      <c r="G209" s="44">
        <v>4</v>
      </c>
      <c r="H209" s="44">
        <v>1</v>
      </c>
      <c r="I209" s="62">
        <v>8</v>
      </c>
      <c r="J209" s="44"/>
      <c r="K209" s="44">
        <v>8</v>
      </c>
      <c r="L209" s="44"/>
      <c r="M209" s="44"/>
      <c r="N209" s="44">
        <v>1</v>
      </c>
      <c r="O209" s="44"/>
      <c r="P209" s="62">
        <v>0</v>
      </c>
      <c r="Q209" s="44"/>
      <c r="R209" s="44"/>
      <c r="S209" s="44"/>
      <c r="T209" s="44"/>
      <c r="U209" s="44"/>
      <c r="V209" s="44"/>
      <c r="W209" s="44"/>
      <c r="X209" s="62">
        <v>37</v>
      </c>
      <c r="Y209" s="62">
        <v>5</v>
      </c>
      <c r="Z209" s="44">
        <v>37</v>
      </c>
      <c r="AA209" s="44"/>
      <c r="AB209" s="44"/>
      <c r="AC209" s="36" t="s">
        <v>500</v>
      </c>
    </row>
    <row r="210" spans="1:29" s="33" customFormat="1">
      <c r="A210" s="74" t="s">
        <v>153</v>
      </c>
      <c r="B210" s="35" t="s">
        <v>154</v>
      </c>
      <c r="C210" s="44"/>
      <c r="D210" s="44"/>
      <c r="E210" s="44">
        <v>4</v>
      </c>
      <c r="F210" s="44">
        <v>46</v>
      </c>
      <c r="G210" s="44"/>
      <c r="H210" s="44">
        <v>2</v>
      </c>
      <c r="I210" s="62">
        <v>25</v>
      </c>
      <c r="J210" s="44">
        <v>14</v>
      </c>
      <c r="K210" s="44">
        <v>11</v>
      </c>
      <c r="L210" s="44"/>
      <c r="M210" s="44"/>
      <c r="N210" s="44">
        <v>6</v>
      </c>
      <c r="O210" s="44"/>
      <c r="P210" s="62">
        <v>0</v>
      </c>
      <c r="Q210" s="44"/>
      <c r="R210" s="44"/>
      <c r="S210" s="44"/>
      <c r="T210" s="44"/>
      <c r="U210" s="44"/>
      <c r="V210" s="44"/>
      <c r="W210" s="44"/>
      <c r="X210" s="62">
        <v>71</v>
      </c>
      <c r="Y210" s="62">
        <v>6</v>
      </c>
      <c r="Z210" s="44">
        <v>71</v>
      </c>
      <c r="AA210" s="44"/>
      <c r="AB210" s="44"/>
      <c r="AC210" s="36" t="s">
        <v>500</v>
      </c>
    </row>
    <row r="211" spans="1:29" s="33" customFormat="1">
      <c r="A211" s="74" t="s">
        <v>309</v>
      </c>
      <c r="B211" s="35" t="s">
        <v>310</v>
      </c>
      <c r="C211" s="44"/>
      <c r="D211" s="44"/>
      <c r="E211" s="44">
        <v>2</v>
      </c>
      <c r="F211" s="44">
        <v>28</v>
      </c>
      <c r="G211" s="44">
        <v>1</v>
      </c>
      <c r="H211" s="44">
        <v>1</v>
      </c>
      <c r="I211" s="62">
        <v>15</v>
      </c>
      <c r="J211" s="44"/>
      <c r="K211" s="44">
        <v>15</v>
      </c>
      <c r="L211" s="44"/>
      <c r="M211" s="44"/>
      <c r="N211" s="44">
        <v>6</v>
      </c>
      <c r="O211" s="44"/>
      <c r="P211" s="62">
        <v>0</v>
      </c>
      <c r="Q211" s="44"/>
      <c r="R211" s="44"/>
      <c r="S211" s="44"/>
      <c r="T211" s="44"/>
      <c r="U211" s="44"/>
      <c r="V211" s="44"/>
      <c r="W211" s="44"/>
      <c r="X211" s="62">
        <v>43</v>
      </c>
      <c r="Y211" s="62">
        <v>6</v>
      </c>
      <c r="Z211" s="44">
        <v>43</v>
      </c>
      <c r="AA211" s="44"/>
      <c r="AB211" s="44"/>
      <c r="AC211" s="36" t="s">
        <v>500</v>
      </c>
    </row>
    <row r="212" spans="1:29" s="33" customFormat="1">
      <c r="A212" s="74" t="s">
        <v>307</v>
      </c>
      <c r="B212" s="35" t="s">
        <v>308</v>
      </c>
      <c r="C212" s="44"/>
      <c r="D212" s="44"/>
      <c r="E212" s="44">
        <v>1</v>
      </c>
      <c r="F212" s="44">
        <v>13</v>
      </c>
      <c r="G212" s="44">
        <v>13</v>
      </c>
      <c r="H212" s="44">
        <v>3</v>
      </c>
      <c r="I212" s="62">
        <v>24</v>
      </c>
      <c r="J212" s="44">
        <v>12</v>
      </c>
      <c r="K212" s="44"/>
      <c r="L212" s="44">
        <v>6</v>
      </c>
      <c r="M212" s="44">
        <v>6</v>
      </c>
      <c r="N212" s="44">
        <v>23</v>
      </c>
      <c r="O212" s="44"/>
      <c r="P212" s="62">
        <f t="shared" si="36"/>
        <v>0</v>
      </c>
      <c r="Q212" s="44"/>
      <c r="R212" s="44"/>
      <c r="S212" s="44"/>
      <c r="T212" s="44"/>
      <c r="U212" s="44"/>
      <c r="V212" s="44"/>
      <c r="W212" s="44"/>
      <c r="X212" s="62">
        <v>37</v>
      </c>
      <c r="Y212" s="62">
        <v>36</v>
      </c>
      <c r="Z212" s="44">
        <v>37</v>
      </c>
      <c r="AA212" s="44"/>
      <c r="AB212" s="44"/>
      <c r="AC212" s="36" t="s">
        <v>500</v>
      </c>
    </row>
    <row r="213" spans="1:29" s="33" customFormat="1">
      <c r="A213" s="79" t="s">
        <v>213</v>
      </c>
      <c r="B213" s="354" t="s">
        <v>220</v>
      </c>
      <c r="C213" s="44">
        <v>0</v>
      </c>
      <c r="D213" s="44">
        <v>0</v>
      </c>
      <c r="E213" s="44">
        <v>1</v>
      </c>
      <c r="F213" s="44">
        <v>15</v>
      </c>
      <c r="G213" s="44">
        <v>0</v>
      </c>
      <c r="H213" s="44">
        <v>1</v>
      </c>
      <c r="I213" s="62">
        <f t="shared" ref="I213:I223" si="37">J213+K213+L213+M213</f>
        <v>15</v>
      </c>
      <c r="J213" s="44">
        <v>15</v>
      </c>
      <c r="K213" s="44">
        <v>0</v>
      </c>
      <c r="L213" s="44">
        <v>0</v>
      </c>
      <c r="M213" s="44">
        <v>0</v>
      </c>
      <c r="N213" s="44">
        <v>0</v>
      </c>
      <c r="O213" s="44">
        <v>0</v>
      </c>
      <c r="P213" s="44">
        <v>0</v>
      </c>
      <c r="Q213" s="44">
        <v>0</v>
      </c>
      <c r="R213" s="44">
        <v>0</v>
      </c>
      <c r="S213" s="44">
        <v>0</v>
      </c>
      <c r="T213" s="44">
        <v>0</v>
      </c>
      <c r="U213" s="44">
        <v>0</v>
      </c>
      <c r="V213" s="44">
        <v>0</v>
      </c>
      <c r="W213" s="44">
        <v>0</v>
      </c>
      <c r="X213" s="62">
        <f t="shared" ref="X213:X221" si="38">D213+F213+I213+P213+V213</f>
        <v>30</v>
      </c>
      <c r="Y213" s="62">
        <f t="shared" ref="Y213:Y223" si="39">G213+N213+T213+W213</f>
        <v>0</v>
      </c>
      <c r="Z213" s="44">
        <v>30</v>
      </c>
      <c r="AA213" s="44">
        <v>0</v>
      </c>
      <c r="AB213" s="44">
        <v>0</v>
      </c>
      <c r="AC213" s="36" t="s">
        <v>501</v>
      </c>
    </row>
    <row r="214" spans="1:29" s="33" customFormat="1">
      <c r="A214" s="79" t="s">
        <v>502</v>
      </c>
      <c r="B214" s="354" t="s">
        <v>192</v>
      </c>
      <c r="C214" s="44">
        <v>0</v>
      </c>
      <c r="D214" s="44">
        <v>0</v>
      </c>
      <c r="E214" s="44">
        <v>3</v>
      </c>
      <c r="F214" s="44">
        <v>36</v>
      </c>
      <c r="G214" s="44">
        <v>7</v>
      </c>
      <c r="H214" s="44">
        <v>1</v>
      </c>
      <c r="I214" s="62">
        <f t="shared" si="37"/>
        <v>12</v>
      </c>
      <c r="J214" s="44">
        <v>12</v>
      </c>
      <c r="K214" s="44">
        <v>0</v>
      </c>
      <c r="L214" s="44">
        <v>0</v>
      </c>
      <c r="M214" s="44">
        <v>0</v>
      </c>
      <c r="N214" s="44">
        <v>3</v>
      </c>
      <c r="O214" s="44">
        <v>0</v>
      </c>
      <c r="P214" s="44">
        <v>0</v>
      </c>
      <c r="Q214" s="44">
        <v>0</v>
      </c>
      <c r="R214" s="44">
        <v>0</v>
      </c>
      <c r="S214" s="44">
        <v>0</v>
      </c>
      <c r="T214" s="44">
        <v>0</v>
      </c>
      <c r="U214" s="44">
        <v>0</v>
      </c>
      <c r="V214" s="44">
        <v>0</v>
      </c>
      <c r="W214" s="44">
        <v>0</v>
      </c>
      <c r="X214" s="62">
        <f t="shared" si="38"/>
        <v>48</v>
      </c>
      <c r="Y214" s="62">
        <f t="shared" si="39"/>
        <v>10</v>
      </c>
      <c r="Z214" s="44">
        <v>48</v>
      </c>
      <c r="AA214" s="44">
        <v>0</v>
      </c>
      <c r="AB214" s="44">
        <v>0</v>
      </c>
      <c r="AC214" s="36" t="s">
        <v>501</v>
      </c>
    </row>
    <row r="215" spans="1:29" s="33" customFormat="1">
      <c r="A215" s="79" t="s">
        <v>335</v>
      </c>
      <c r="B215" s="354" t="s">
        <v>311</v>
      </c>
      <c r="C215" s="44">
        <v>0</v>
      </c>
      <c r="D215" s="44">
        <v>0</v>
      </c>
      <c r="E215" s="44">
        <v>1</v>
      </c>
      <c r="F215" s="44">
        <v>16</v>
      </c>
      <c r="G215" s="44">
        <v>1</v>
      </c>
      <c r="H215" s="44">
        <v>1</v>
      </c>
      <c r="I215" s="62">
        <f t="shared" si="37"/>
        <v>17</v>
      </c>
      <c r="J215" s="44">
        <v>17</v>
      </c>
      <c r="K215" s="44">
        <v>0</v>
      </c>
      <c r="L215" s="44">
        <v>0</v>
      </c>
      <c r="M215" s="44">
        <v>0</v>
      </c>
      <c r="N215" s="44">
        <v>0</v>
      </c>
      <c r="O215" s="44">
        <v>0</v>
      </c>
      <c r="P215" s="44">
        <v>0</v>
      </c>
      <c r="Q215" s="44">
        <v>0</v>
      </c>
      <c r="R215" s="44">
        <v>0</v>
      </c>
      <c r="S215" s="44">
        <v>0</v>
      </c>
      <c r="T215" s="44">
        <v>0</v>
      </c>
      <c r="U215" s="44">
        <v>0</v>
      </c>
      <c r="V215" s="44">
        <v>0</v>
      </c>
      <c r="W215" s="44">
        <v>0</v>
      </c>
      <c r="X215" s="62">
        <f t="shared" si="38"/>
        <v>33</v>
      </c>
      <c r="Y215" s="62">
        <f t="shared" si="39"/>
        <v>1</v>
      </c>
      <c r="Z215" s="44">
        <v>33</v>
      </c>
      <c r="AA215" s="44">
        <v>0</v>
      </c>
      <c r="AB215" s="44">
        <v>0</v>
      </c>
      <c r="AC215" s="36" t="s">
        <v>501</v>
      </c>
    </row>
    <row r="216" spans="1:29">
      <c r="A216" s="74" t="s">
        <v>182</v>
      </c>
      <c r="B216" s="35" t="s">
        <v>183</v>
      </c>
      <c r="C216" s="9">
        <v>0</v>
      </c>
      <c r="D216" s="9">
        <v>0</v>
      </c>
      <c r="E216" s="9">
        <v>3</v>
      </c>
      <c r="F216" s="9">
        <v>42</v>
      </c>
      <c r="G216" s="9">
        <v>14</v>
      </c>
      <c r="H216" s="9">
        <v>4</v>
      </c>
      <c r="I216" s="67">
        <f t="shared" si="37"/>
        <v>48</v>
      </c>
      <c r="J216" s="9">
        <v>12</v>
      </c>
      <c r="K216" s="9">
        <v>0</v>
      </c>
      <c r="L216" s="9">
        <v>0</v>
      </c>
      <c r="M216" s="9">
        <v>36</v>
      </c>
      <c r="N216" s="9">
        <v>0</v>
      </c>
      <c r="O216" s="9">
        <v>0</v>
      </c>
      <c r="P216" s="67">
        <f t="shared" ref="P216:P219" si="40">Q216+R216+S216</f>
        <v>0</v>
      </c>
      <c r="Q216" s="9">
        <v>0</v>
      </c>
      <c r="R216" s="9">
        <v>0</v>
      </c>
      <c r="S216" s="9">
        <v>0</v>
      </c>
      <c r="T216" s="9">
        <v>0</v>
      </c>
      <c r="U216" s="9">
        <v>0</v>
      </c>
      <c r="V216" s="9">
        <v>0</v>
      </c>
      <c r="W216" s="9">
        <v>0</v>
      </c>
      <c r="X216" s="67">
        <f t="shared" si="38"/>
        <v>90</v>
      </c>
      <c r="Y216" s="67">
        <f t="shared" si="39"/>
        <v>14</v>
      </c>
      <c r="Z216" s="9">
        <v>90</v>
      </c>
      <c r="AA216" s="9">
        <v>0</v>
      </c>
      <c r="AB216" s="9">
        <v>0</v>
      </c>
      <c r="AC216" s="3" t="s">
        <v>503</v>
      </c>
    </row>
    <row r="217" spans="1:29">
      <c r="A217" s="17" t="s">
        <v>212</v>
      </c>
      <c r="B217" s="35" t="s">
        <v>126</v>
      </c>
      <c r="C217" s="9">
        <v>0</v>
      </c>
      <c r="D217" s="9">
        <v>0</v>
      </c>
      <c r="E217" s="9">
        <v>2</v>
      </c>
      <c r="F217" s="9">
        <v>24</v>
      </c>
      <c r="G217" s="9">
        <v>1</v>
      </c>
      <c r="H217" s="9">
        <v>4</v>
      </c>
      <c r="I217" s="67">
        <f t="shared" si="37"/>
        <v>34</v>
      </c>
      <c r="J217" s="9">
        <v>10</v>
      </c>
      <c r="K217" s="9">
        <v>16</v>
      </c>
      <c r="L217" s="9">
        <v>8</v>
      </c>
      <c r="M217" s="9">
        <v>0</v>
      </c>
      <c r="N217" s="9">
        <v>1</v>
      </c>
      <c r="O217" s="9">
        <v>0</v>
      </c>
      <c r="P217" s="67">
        <f t="shared" si="40"/>
        <v>0</v>
      </c>
      <c r="Q217" s="9">
        <v>0</v>
      </c>
      <c r="R217" s="9">
        <v>0</v>
      </c>
      <c r="S217" s="9">
        <v>0</v>
      </c>
      <c r="T217" s="9">
        <v>0</v>
      </c>
      <c r="U217" s="9">
        <v>0</v>
      </c>
      <c r="V217" s="9">
        <v>0</v>
      </c>
      <c r="W217" s="9">
        <v>0</v>
      </c>
      <c r="X217" s="67">
        <f t="shared" si="38"/>
        <v>58</v>
      </c>
      <c r="Y217" s="67">
        <f t="shared" si="39"/>
        <v>2</v>
      </c>
      <c r="Z217" s="9">
        <v>58</v>
      </c>
      <c r="AA217" s="9">
        <v>0</v>
      </c>
      <c r="AB217" s="9">
        <v>0</v>
      </c>
      <c r="AC217" s="3" t="s">
        <v>503</v>
      </c>
    </row>
    <row r="218" spans="1:29">
      <c r="A218" s="17" t="s">
        <v>206</v>
      </c>
      <c r="B218" s="363" t="s">
        <v>130</v>
      </c>
      <c r="C218" s="9">
        <v>0</v>
      </c>
      <c r="D218" s="9">
        <v>0</v>
      </c>
      <c r="E218" s="9">
        <v>1</v>
      </c>
      <c r="F218" s="9">
        <v>10</v>
      </c>
      <c r="G218" s="9">
        <v>1</v>
      </c>
      <c r="H218" s="9">
        <v>4</v>
      </c>
      <c r="I218" s="67">
        <f>J218+K218+L218+M218</f>
        <v>30</v>
      </c>
      <c r="J218" s="9">
        <v>8</v>
      </c>
      <c r="K218" s="9">
        <v>6</v>
      </c>
      <c r="L218" s="9">
        <v>16</v>
      </c>
      <c r="M218" s="9">
        <v>0</v>
      </c>
      <c r="N218" s="9">
        <v>1</v>
      </c>
      <c r="O218" s="9">
        <v>0</v>
      </c>
      <c r="P218" s="67">
        <f t="shared" si="40"/>
        <v>0</v>
      </c>
      <c r="Q218" s="9">
        <v>0</v>
      </c>
      <c r="R218" s="9">
        <v>0</v>
      </c>
      <c r="S218" s="9">
        <v>0</v>
      </c>
      <c r="T218" s="9">
        <v>0</v>
      </c>
      <c r="U218" s="9">
        <v>0</v>
      </c>
      <c r="V218" s="9">
        <v>0</v>
      </c>
      <c r="W218" s="9">
        <v>0</v>
      </c>
      <c r="X218" s="67">
        <f>D218+F218+I218+P218+V218</f>
        <v>40</v>
      </c>
      <c r="Y218" s="67">
        <f t="shared" si="39"/>
        <v>2</v>
      </c>
      <c r="Z218" s="9">
        <v>40</v>
      </c>
      <c r="AA218" s="9">
        <v>0</v>
      </c>
      <c r="AB218" s="9">
        <v>0</v>
      </c>
      <c r="AC218" s="3" t="s">
        <v>503</v>
      </c>
    </row>
    <row r="219" spans="1:29">
      <c r="A219" s="17" t="s">
        <v>302</v>
      </c>
      <c r="B219" s="363" t="s">
        <v>446</v>
      </c>
      <c r="C219" s="9">
        <v>0</v>
      </c>
      <c r="D219" s="9">
        <v>0</v>
      </c>
      <c r="E219" s="9">
        <v>6</v>
      </c>
      <c r="F219" s="9">
        <v>78</v>
      </c>
      <c r="G219" s="9">
        <v>54</v>
      </c>
      <c r="H219" s="9">
        <v>2</v>
      </c>
      <c r="I219" s="67">
        <f t="shared" si="37"/>
        <v>24</v>
      </c>
      <c r="J219" s="9">
        <v>0</v>
      </c>
      <c r="K219" s="9">
        <v>12</v>
      </c>
      <c r="L219" s="9">
        <v>0</v>
      </c>
      <c r="M219" s="9">
        <v>12</v>
      </c>
      <c r="N219" s="9">
        <v>12</v>
      </c>
      <c r="O219" s="9">
        <v>0</v>
      </c>
      <c r="P219" s="67">
        <f t="shared" si="40"/>
        <v>0</v>
      </c>
      <c r="Q219" s="9">
        <v>0</v>
      </c>
      <c r="R219" s="9">
        <v>0</v>
      </c>
      <c r="S219" s="9">
        <v>0</v>
      </c>
      <c r="T219" s="9">
        <v>0</v>
      </c>
      <c r="U219" s="9">
        <v>0</v>
      </c>
      <c r="V219" s="9">
        <v>0</v>
      </c>
      <c r="W219" s="9">
        <v>0</v>
      </c>
      <c r="X219" s="67">
        <f t="shared" si="38"/>
        <v>102</v>
      </c>
      <c r="Y219" s="67">
        <f t="shared" si="39"/>
        <v>66</v>
      </c>
      <c r="Z219" s="9">
        <v>102</v>
      </c>
      <c r="AA219" s="9">
        <v>0</v>
      </c>
      <c r="AB219" s="9">
        <v>0</v>
      </c>
      <c r="AC219" s="3" t="s">
        <v>503</v>
      </c>
    </row>
    <row r="220" spans="1:29">
      <c r="A220" s="364" t="s">
        <v>315</v>
      </c>
      <c r="B220" s="354" t="s">
        <v>446</v>
      </c>
      <c r="C220" s="9">
        <v>0</v>
      </c>
      <c r="D220" s="9">
        <v>0</v>
      </c>
      <c r="E220" s="9">
        <v>2</v>
      </c>
      <c r="F220" s="9">
        <v>20</v>
      </c>
      <c r="G220" s="9">
        <v>16</v>
      </c>
      <c r="H220" s="9">
        <v>3</v>
      </c>
      <c r="I220" s="67">
        <f>J220+K220+L220+M220</f>
        <v>30</v>
      </c>
      <c r="J220" s="9">
        <v>10</v>
      </c>
      <c r="K220" s="9">
        <v>10</v>
      </c>
      <c r="L220" s="9">
        <v>10</v>
      </c>
      <c r="M220" s="9">
        <v>0</v>
      </c>
      <c r="N220" s="9">
        <v>18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  <c r="V220" s="9">
        <v>0</v>
      </c>
      <c r="W220" s="9">
        <v>0</v>
      </c>
      <c r="X220" s="67">
        <f>D220+F220+I220+P220+V220</f>
        <v>50</v>
      </c>
      <c r="Y220" s="67">
        <f t="shared" si="39"/>
        <v>34</v>
      </c>
      <c r="Z220" s="9">
        <v>50</v>
      </c>
      <c r="AA220" s="9">
        <v>0</v>
      </c>
      <c r="AB220" s="6">
        <v>0</v>
      </c>
      <c r="AC220" s="3" t="s">
        <v>503</v>
      </c>
    </row>
    <row r="221" spans="1:29">
      <c r="A221" s="365" t="s">
        <v>335</v>
      </c>
      <c r="B221" s="50" t="s">
        <v>311</v>
      </c>
      <c r="C221" s="6">
        <v>0</v>
      </c>
      <c r="D221" s="6">
        <v>0</v>
      </c>
      <c r="E221" s="6">
        <v>0</v>
      </c>
      <c r="F221" s="6">
        <v>0</v>
      </c>
      <c r="G221" s="6">
        <v>0</v>
      </c>
      <c r="H221" s="6">
        <v>3</v>
      </c>
      <c r="I221" s="67">
        <f t="shared" si="37"/>
        <v>36</v>
      </c>
      <c r="J221" s="6">
        <v>0</v>
      </c>
      <c r="K221" s="6">
        <v>0</v>
      </c>
      <c r="L221" s="6">
        <v>12</v>
      </c>
      <c r="M221" s="6">
        <v>24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6">
        <v>0</v>
      </c>
      <c r="W221" s="6">
        <v>0</v>
      </c>
      <c r="X221" s="67">
        <f t="shared" si="38"/>
        <v>36</v>
      </c>
      <c r="Y221" s="67">
        <f t="shared" si="39"/>
        <v>0</v>
      </c>
      <c r="Z221" s="6">
        <v>36</v>
      </c>
      <c r="AA221" s="6">
        <v>0</v>
      </c>
      <c r="AB221" s="6">
        <v>0</v>
      </c>
      <c r="AC221" s="3" t="s">
        <v>503</v>
      </c>
    </row>
    <row r="222" spans="1:29" s="33" customFormat="1">
      <c r="A222" s="79" t="s">
        <v>335</v>
      </c>
      <c r="B222" s="354" t="s">
        <v>311</v>
      </c>
      <c r="C222" s="44">
        <v>0</v>
      </c>
      <c r="D222" s="44">
        <v>0</v>
      </c>
      <c r="E222" s="44">
        <v>2</v>
      </c>
      <c r="F222" s="44">
        <v>40</v>
      </c>
      <c r="G222" s="44">
        <v>0</v>
      </c>
      <c r="H222" s="44">
        <v>3</v>
      </c>
      <c r="I222" s="62">
        <f t="shared" si="37"/>
        <v>73</v>
      </c>
      <c r="J222" s="44">
        <v>73</v>
      </c>
      <c r="K222" s="44"/>
      <c r="L222" s="44"/>
      <c r="M222" s="44"/>
      <c r="N222" s="44">
        <v>0</v>
      </c>
      <c r="O222" s="44"/>
      <c r="P222" s="62">
        <f t="shared" ref="P222:P223" si="41">Q222+R222+S222</f>
        <v>0</v>
      </c>
      <c r="Q222" s="44"/>
      <c r="R222" s="44"/>
      <c r="S222" s="44"/>
      <c r="T222" s="44"/>
      <c r="U222" s="44"/>
      <c r="V222" s="44"/>
      <c r="W222" s="44"/>
      <c r="X222" s="62">
        <f t="shared" ref="X222:X223" si="42">E222+F222+I222+P222+V222</f>
        <v>115</v>
      </c>
      <c r="Y222" s="44">
        <f t="shared" si="39"/>
        <v>0</v>
      </c>
      <c r="Z222" s="44">
        <v>113</v>
      </c>
      <c r="AA222" s="44"/>
      <c r="AB222" s="44"/>
      <c r="AC222" s="36" t="s">
        <v>504</v>
      </c>
    </row>
    <row r="223" spans="1:29" s="33" customFormat="1">
      <c r="A223" s="79" t="s">
        <v>302</v>
      </c>
      <c r="B223" s="354" t="s">
        <v>446</v>
      </c>
      <c r="C223" s="44">
        <v>0</v>
      </c>
      <c r="D223" s="44">
        <v>0</v>
      </c>
      <c r="E223" s="44">
        <v>0</v>
      </c>
      <c r="F223" s="44">
        <v>0</v>
      </c>
      <c r="G223" s="44">
        <v>0</v>
      </c>
      <c r="H223" s="44">
        <v>2</v>
      </c>
      <c r="I223" s="62">
        <f t="shared" si="37"/>
        <v>38</v>
      </c>
      <c r="J223" s="44">
        <v>38</v>
      </c>
      <c r="K223" s="44"/>
      <c r="L223" s="44"/>
      <c r="M223" s="44"/>
      <c r="N223" s="44">
        <v>19</v>
      </c>
      <c r="O223" s="44"/>
      <c r="P223" s="62">
        <f t="shared" si="41"/>
        <v>0</v>
      </c>
      <c r="Q223" s="44"/>
      <c r="R223" s="44"/>
      <c r="S223" s="44"/>
      <c r="T223" s="44"/>
      <c r="U223" s="44"/>
      <c r="V223" s="44"/>
      <c r="W223" s="44"/>
      <c r="X223" s="62">
        <f t="shared" si="42"/>
        <v>38</v>
      </c>
      <c r="Y223" s="44">
        <f t="shared" si="39"/>
        <v>19</v>
      </c>
      <c r="Z223" s="44">
        <v>38</v>
      </c>
      <c r="AA223" s="44"/>
      <c r="AB223" s="44"/>
      <c r="AC223" s="36" t="s">
        <v>504</v>
      </c>
    </row>
    <row r="224" spans="1:29" s="33" customFormat="1">
      <c r="A224" s="79" t="s">
        <v>145</v>
      </c>
      <c r="B224" s="58" t="s">
        <v>146</v>
      </c>
      <c r="C224" s="44"/>
      <c r="D224" s="44"/>
      <c r="E224" s="44">
        <v>2</v>
      </c>
      <c r="F224" s="44">
        <v>20</v>
      </c>
      <c r="G224" s="44">
        <v>12</v>
      </c>
      <c r="H224" s="44">
        <v>9</v>
      </c>
      <c r="I224" s="44">
        <v>90</v>
      </c>
      <c r="J224" s="44">
        <v>60</v>
      </c>
      <c r="K224" s="44">
        <v>10</v>
      </c>
      <c r="L224" s="44">
        <v>20</v>
      </c>
      <c r="M224" s="44"/>
      <c r="N224" s="44">
        <v>51</v>
      </c>
      <c r="O224" s="44"/>
      <c r="P224" s="44"/>
      <c r="Q224" s="44"/>
      <c r="R224" s="44"/>
      <c r="S224" s="44"/>
      <c r="T224" s="44"/>
      <c r="U224" s="44"/>
      <c r="V224" s="44"/>
      <c r="W224" s="44"/>
      <c r="X224" s="44">
        <f>D224+F224+I224+P224+V224</f>
        <v>110</v>
      </c>
      <c r="Y224" s="44">
        <f>G224+N224+T224+W224</f>
        <v>63</v>
      </c>
      <c r="Z224" s="44">
        <f>X224</f>
        <v>110</v>
      </c>
      <c r="AA224" s="44"/>
      <c r="AB224" s="44"/>
      <c r="AC224" s="36" t="s">
        <v>505</v>
      </c>
    </row>
    <row r="225" spans="1:29" s="33" customFormat="1" ht="11.25" customHeight="1">
      <c r="A225" s="79" t="s">
        <v>260</v>
      </c>
      <c r="B225" s="58" t="s">
        <v>311</v>
      </c>
      <c r="C225" s="44"/>
      <c r="D225" s="44"/>
      <c r="E225" s="44">
        <v>10</v>
      </c>
      <c r="F225" s="44">
        <v>164</v>
      </c>
      <c r="G225" s="44"/>
      <c r="H225" s="44">
        <v>3</v>
      </c>
      <c r="I225" s="44">
        <v>47</v>
      </c>
      <c r="J225" s="44">
        <v>32</v>
      </c>
      <c r="K225" s="44">
        <v>15</v>
      </c>
      <c r="L225" s="44"/>
      <c r="M225" s="44"/>
      <c r="N225" s="44">
        <v>31</v>
      </c>
      <c r="O225" s="44"/>
      <c r="P225" s="44"/>
      <c r="Q225" s="44"/>
      <c r="R225" s="44"/>
      <c r="S225" s="44"/>
      <c r="T225" s="44"/>
      <c r="U225" s="44"/>
      <c r="V225" s="44"/>
      <c r="W225" s="44"/>
      <c r="X225" s="44">
        <f>D225+F225+I225+P225+V225</f>
        <v>211</v>
      </c>
      <c r="Y225" s="44">
        <f>G225+N225+T225+W225</f>
        <v>31</v>
      </c>
      <c r="Z225" s="44">
        <f>X225</f>
        <v>211</v>
      </c>
      <c r="AA225" s="44"/>
      <c r="AB225" s="44"/>
      <c r="AC225" s="36" t="s">
        <v>505</v>
      </c>
    </row>
    <row r="226" spans="1:29" s="33" customFormat="1">
      <c r="A226" s="79" t="s">
        <v>35</v>
      </c>
      <c r="B226" s="35" t="s">
        <v>36</v>
      </c>
      <c r="C226" s="44">
        <v>0</v>
      </c>
      <c r="D226" s="44">
        <v>0</v>
      </c>
      <c r="E226" s="44">
        <v>2</v>
      </c>
      <c r="F226" s="44">
        <v>20</v>
      </c>
      <c r="G226" s="44">
        <v>20</v>
      </c>
      <c r="H226" s="44">
        <v>4</v>
      </c>
      <c r="I226" s="62">
        <f t="shared" ref="I226:I241" si="43">J226+K226+L226+M226</f>
        <v>30</v>
      </c>
      <c r="J226" s="44">
        <v>16</v>
      </c>
      <c r="K226" s="44">
        <v>8</v>
      </c>
      <c r="L226" s="44">
        <v>6</v>
      </c>
      <c r="M226" s="44">
        <v>0</v>
      </c>
      <c r="N226" s="44">
        <v>30</v>
      </c>
      <c r="O226" s="44">
        <v>1</v>
      </c>
      <c r="P226" s="62">
        <f t="shared" ref="P226:P234" si="44">Q226+R226+S226</f>
        <v>4</v>
      </c>
      <c r="Q226" s="44">
        <v>0</v>
      </c>
      <c r="R226" s="44">
        <v>4</v>
      </c>
      <c r="S226" s="44">
        <v>0</v>
      </c>
      <c r="T226" s="44">
        <v>4</v>
      </c>
      <c r="U226" s="44">
        <v>0</v>
      </c>
      <c r="V226" s="44">
        <v>0</v>
      </c>
      <c r="W226" s="44">
        <v>0</v>
      </c>
      <c r="X226" s="62">
        <f t="shared" ref="X226:X241" si="45">D226+F226+I226+P226+V226</f>
        <v>54</v>
      </c>
      <c r="Y226" s="62">
        <f t="shared" ref="Y226:Y241" si="46">G226+N226+T226+W226</f>
        <v>54</v>
      </c>
      <c r="Z226" s="44">
        <v>54</v>
      </c>
      <c r="AA226" s="44">
        <v>0</v>
      </c>
      <c r="AB226" s="44">
        <v>0</v>
      </c>
      <c r="AC226" s="36" t="s">
        <v>506</v>
      </c>
    </row>
    <row r="227" spans="1:29" s="33" customFormat="1">
      <c r="A227" s="74" t="s">
        <v>495</v>
      </c>
      <c r="B227" s="35" t="s">
        <v>496</v>
      </c>
      <c r="C227" s="44">
        <v>0</v>
      </c>
      <c r="D227" s="44">
        <v>0</v>
      </c>
      <c r="E227" s="44">
        <v>2</v>
      </c>
      <c r="F227" s="44">
        <v>17</v>
      </c>
      <c r="G227" s="44">
        <v>3</v>
      </c>
      <c r="H227" s="44">
        <v>2</v>
      </c>
      <c r="I227" s="62">
        <f t="shared" si="43"/>
        <v>13</v>
      </c>
      <c r="J227" s="44">
        <v>0</v>
      </c>
      <c r="K227" s="44">
        <v>0</v>
      </c>
      <c r="L227" s="44">
        <v>13</v>
      </c>
      <c r="M227" s="44">
        <v>0</v>
      </c>
      <c r="N227" s="44">
        <v>4</v>
      </c>
      <c r="O227" s="44">
        <v>0</v>
      </c>
      <c r="P227" s="62">
        <f t="shared" si="44"/>
        <v>0</v>
      </c>
      <c r="Q227" s="44">
        <v>0</v>
      </c>
      <c r="R227" s="44">
        <v>0</v>
      </c>
      <c r="S227" s="44">
        <v>0</v>
      </c>
      <c r="T227" s="44">
        <v>0</v>
      </c>
      <c r="U227" s="44">
        <v>0</v>
      </c>
      <c r="V227" s="44">
        <v>0</v>
      </c>
      <c r="W227" s="44">
        <v>0</v>
      </c>
      <c r="X227" s="62">
        <f t="shared" si="45"/>
        <v>30</v>
      </c>
      <c r="Y227" s="62">
        <f t="shared" si="46"/>
        <v>7</v>
      </c>
      <c r="Z227" s="44">
        <v>30</v>
      </c>
      <c r="AA227" s="44">
        <v>0</v>
      </c>
      <c r="AB227" s="44">
        <v>0</v>
      </c>
      <c r="AC227" s="36" t="s">
        <v>506</v>
      </c>
    </row>
    <row r="228" spans="1:29" s="33" customFormat="1">
      <c r="A228" s="79" t="s">
        <v>260</v>
      </c>
      <c r="B228" s="50" t="s">
        <v>311</v>
      </c>
      <c r="C228" s="44">
        <v>0</v>
      </c>
      <c r="D228" s="44">
        <v>0</v>
      </c>
      <c r="E228" s="44">
        <v>4</v>
      </c>
      <c r="F228" s="44">
        <v>76</v>
      </c>
      <c r="G228" s="44">
        <v>1</v>
      </c>
      <c r="H228" s="44">
        <v>4</v>
      </c>
      <c r="I228" s="62">
        <f t="shared" si="43"/>
        <v>60</v>
      </c>
      <c r="J228" s="44">
        <v>0</v>
      </c>
      <c r="K228" s="44">
        <v>17</v>
      </c>
      <c r="L228" s="44">
        <v>43</v>
      </c>
      <c r="M228" s="44">
        <v>0</v>
      </c>
      <c r="N228" s="44">
        <v>0</v>
      </c>
      <c r="O228" s="44">
        <v>0</v>
      </c>
      <c r="P228" s="62">
        <f t="shared" si="44"/>
        <v>0</v>
      </c>
      <c r="Q228" s="44">
        <v>0</v>
      </c>
      <c r="R228" s="44">
        <v>0</v>
      </c>
      <c r="S228" s="44">
        <v>0</v>
      </c>
      <c r="T228" s="44">
        <v>0</v>
      </c>
      <c r="U228" s="44">
        <v>0</v>
      </c>
      <c r="V228" s="44">
        <v>0</v>
      </c>
      <c r="W228" s="44">
        <v>0</v>
      </c>
      <c r="X228" s="62">
        <f>D228+F228+I228+P228+V228</f>
        <v>136</v>
      </c>
      <c r="Y228" s="62">
        <f t="shared" si="46"/>
        <v>1</v>
      </c>
      <c r="Z228" s="44">
        <v>136</v>
      </c>
      <c r="AA228" s="44">
        <v>0</v>
      </c>
      <c r="AB228" s="44">
        <v>0</v>
      </c>
      <c r="AC228" s="36" t="s">
        <v>506</v>
      </c>
    </row>
    <row r="229" spans="1:29" s="33" customFormat="1">
      <c r="A229" s="344" t="s">
        <v>327</v>
      </c>
      <c r="B229" s="35" t="s">
        <v>328</v>
      </c>
      <c r="C229" s="44">
        <v>0</v>
      </c>
      <c r="D229" s="44">
        <v>0</v>
      </c>
      <c r="E229" s="44">
        <v>2</v>
      </c>
      <c r="F229" s="44">
        <v>24</v>
      </c>
      <c r="G229" s="44">
        <v>6</v>
      </c>
      <c r="H229" s="44">
        <v>2</v>
      </c>
      <c r="I229" s="62">
        <f t="shared" si="43"/>
        <v>22</v>
      </c>
      <c r="J229" s="44">
        <v>0</v>
      </c>
      <c r="K229" s="44">
        <v>13</v>
      </c>
      <c r="L229" s="44">
        <v>9</v>
      </c>
      <c r="M229" s="44">
        <v>0</v>
      </c>
      <c r="N229" s="44">
        <v>11</v>
      </c>
      <c r="O229" s="44">
        <v>0</v>
      </c>
      <c r="P229" s="62">
        <f t="shared" si="44"/>
        <v>0</v>
      </c>
      <c r="Q229" s="44">
        <v>0</v>
      </c>
      <c r="R229" s="44">
        <v>0</v>
      </c>
      <c r="S229" s="44">
        <v>0</v>
      </c>
      <c r="T229" s="44">
        <v>0</v>
      </c>
      <c r="U229" s="44">
        <v>0</v>
      </c>
      <c r="V229" s="44">
        <v>0</v>
      </c>
      <c r="W229" s="44">
        <v>0</v>
      </c>
      <c r="X229" s="62">
        <f t="shared" si="45"/>
        <v>46</v>
      </c>
      <c r="Y229" s="62">
        <f t="shared" si="46"/>
        <v>17</v>
      </c>
      <c r="Z229" s="44">
        <v>46</v>
      </c>
      <c r="AA229" s="44">
        <v>0</v>
      </c>
      <c r="AB229" s="44">
        <v>0</v>
      </c>
      <c r="AC229" s="36" t="s">
        <v>506</v>
      </c>
    </row>
    <row r="230" spans="1:29" s="33" customFormat="1">
      <c r="A230" s="79" t="s">
        <v>212</v>
      </c>
      <c r="B230" s="363" t="s">
        <v>126</v>
      </c>
      <c r="C230" s="44">
        <v>0</v>
      </c>
      <c r="D230" s="44">
        <v>0</v>
      </c>
      <c r="E230" s="44">
        <v>0</v>
      </c>
      <c r="F230" s="44">
        <v>0</v>
      </c>
      <c r="G230" s="44">
        <v>0</v>
      </c>
      <c r="H230" s="44">
        <v>2</v>
      </c>
      <c r="I230" s="62">
        <f t="shared" si="43"/>
        <v>16</v>
      </c>
      <c r="J230" s="44">
        <v>8</v>
      </c>
      <c r="K230" s="44">
        <v>8</v>
      </c>
      <c r="L230" s="44">
        <v>0</v>
      </c>
      <c r="M230" s="44">
        <v>0</v>
      </c>
      <c r="N230" s="44">
        <v>0</v>
      </c>
      <c r="O230" s="44">
        <v>0</v>
      </c>
      <c r="P230" s="62">
        <f t="shared" si="44"/>
        <v>0</v>
      </c>
      <c r="Q230" s="44">
        <v>0</v>
      </c>
      <c r="R230" s="44">
        <v>0</v>
      </c>
      <c r="S230" s="44">
        <v>0</v>
      </c>
      <c r="T230" s="44">
        <v>0</v>
      </c>
      <c r="U230" s="44">
        <v>0</v>
      </c>
      <c r="V230" s="44">
        <v>0</v>
      </c>
      <c r="W230" s="44">
        <v>0</v>
      </c>
      <c r="X230" s="62">
        <f t="shared" si="45"/>
        <v>16</v>
      </c>
      <c r="Y230" s="62">
        <f t="shared" si="46"/>
        <v>0</v>
      </c>
      <c r="Z230" s="44">
        <v>16</v>
      </c>
      <c r="AA230" s="44">
        <v>0</v>
      </c>
      <c r="AB230" s="44">
        <v>0</v>
      </c>
      <c r="AC230" s="36" t="s">
        <v>507</v>
      </c>
    </row>
    <row r="231" spans="1:29" s="33" customFormat="1">
      <c r="A231" s="79" t="s">
        <v>206</v>
      </c>
      <c r="B231" s="363" t="s">
        <v>130</v>
      </c>
      <c r="C231" s="44">
        <v>0</v>
      </c>
      <c r="D231" s="44">
        <v>0</v>
      </c>
      <c r="E231" s="44">
        <v>3</v>
      </c>
      <c r="F231" s="44">
        <v>24</v>
      </c>
      <c r="G231" s="44">
        <v>8</v>
      </c>
      <c r="H231" s="44">
        <v>0</v>
      </c>
      <c r="I231" s="62">
        <f t="shared" si="43"/>
        <v>0</v>
      </c>
      <c r="J231" s="44">
        <v>0</v>
      </c>
      <c r="K231" s="44">
        <v>0</v>
      </c>
      <c r="L231" s="44">
        <v>0</v>
      </c>
      <c r="M231" s="44">
        <v>0</v>
      </c>
      <c r="N231" s="44">
        <v>0</v>
      </c>
      <c r="O231" s="44">
        <v>0</v>
      </c>
      <c r="P231" s="62">
        <f t="shared" si="44"/>
        <v>0</v>
      </c>
      <c r="Q231" s="44">
        <v>0</v>
      </c>
      <c r="R231" s="44">
        <v>0</v>
      </c>
      <c r="S231" s="44">
        <v>0</v>
      </c>
      <c r="T231" s="44">
        <v>0</v>
      </c>
      <c r="U231" s="44">
        <v>0</v>
      </c>
      <c r="V231" s="44">
        <v>0</v>
      </c>
      <c r="W231" s="44">
        <v>0</v>
      </c>
      <c r="X231" s="62">
        <f t="shared" si="45"/>
        <v>24</v>
      </c>
      <c r="Y231" s="62">
        <f t="shared" si="46"/>
        <v>8</v>
      </c>
      <c r="Z231" s="44">
        <v>24</v>
      </c>
      <c r="AA231" s="44">
        <v>0</v>
      </c>
      <c r="AB231" s="44">
        <v>0</v>
      </c>
      <c r="AC231" s="36" t="s">
        <v>507</v>
      </c>
    </row>
    <row r="232" spans="1:29" s="33" customFormat="1">
      <c r="A232" s="79" t="s">
        <v>302</v>
      </c>
      <c r="B232" s="363" t="s">
        <v>446</v>
      </c>
      <c r="C232" s="44">
        <v>0</v>
      </c>
      <c r="D232" s="44">
        <v>0</v>
      </c>
      <c r="E232" s="44">
        <v>4</v>
      </c>
      <c r="F232" s="44">
        <v>56</v>
      </c>
      <c r="G232" s="44">
        <v>14</v>
      </c>
      <c r="H232" s="44">
        <v>2</v>
      </c>
      <c r="I232" s="62">
        <f t="shared" si="43"/>
        <v>24</v>
      </c>
      <c r="J232" s="44">
        <v>12</v>
      </c>
      <c r="K232" s="44">
        <v>12</v>
      </c>
      <c r="L232" s="44">
        <v>0</v>
      </c>
      <c r="M232" s="44">
        <v>0</v>
      </c>
      <c r="N232" s="44">
        <v>12</v>
      </c>
      <c r="O232" s="44">
        <v>0</v>
      </c>
      <c r="P232" s="62">
        <f t="shared" si="44"/>
        <v>0</v>
      </c>
      <c r="Q232" s="44">
        <v>0</v>
      </c>
      <c r="R232" s="44">
        <v>0</v>
      </c>
      <c r="S232" s="44">
        <v>0</v>
      </c>
      <c r="T232" s="44">
        <v>0</v>
      </c>
      <c r="U232" s="44">
        <v>0</v>
      </c>
      <c r="V232" s="44">
        <v>0</v>
      </c>
      <c r="W232" s="44">
        <v>0</v>
      </c>
      <c r="X232" s="62">
        <f t="shared" si="45"/>
        <v>80</v>
      </c>
      <c r="Y232" s="62">
        <f t="shared" si="46"/>
        <v>26</v>
      </c>
      <c r="Z232" s="44">
        <v>80</v>
      </c>
      <c r="AA232" s="44">
        <v>0</v>
      </c>
      <c r="AB232" s="44">
        <v>0</v>
      </c>
      <c r="AC232" s="36" t="s">
        <v>507</v>
      </c>
    </row>
    <row r="233" spans="1:29" s="33" customFormat="1">
      <c r="A233" s="79" t="s">
        <v>508</v>
      </c>
      <c r="B233" s="363" t="s">
        <v>144</v>
      </c>
      <c r="C233" s="44">
        <v>0</v>
      </c>
      <c r="D233" s="44">
        <v>0</v>
      </c>
      <c r="E233" s="44">
        <v>4</v>
      </c>
      <c r="F233" s="44">
        <v>64</v>
      </c>
      <c r="G233" s="44">
        <v>64</v>
      </c>
      <c r="H233" s="44">
        <v>5</v>
      </c>
      <c r="I233" s="62">
        <f t="shared" si="43"/>
        <v>60</v>
      </c>
      <c r="J233" s="44">
        <v>36</v>
      </c>
      <c r="K233" s="44">
        <v>12</v>
      </c>
      <c r="L233" s="44">
        <v>12</v>
      </c>
      <c r="M233" s="44">
        <v>0</v>
      </c>
      <c r="N233" s="44">
        <v>60</v>
      </c>
      <c r="O233" s="44">
        <v>0</v>
      </c>
      <c r="P233" s="62">
        <f t="shared" si="44"/>
        <v>0</v>
      </c>
      <c r="Q233" s="44">
        <v>0</v>
      </c>
      <c r="R233" s="44">
        <v>0</v>
      </c>
      <c r="S233" s="44">
        <v>0</v>
      </c>
      <c r="T233" s="44">
        <v>0</v>
      </c>
      <c r="U233" s="44">
        <v>0</v>
      </c>
      <c r="V233" s="44">
        <v>0</v>
      </c>
      <c r="W233" s="44">
        <v>0</v>
      </c>
      <c r="X233" s="62">
        <f t="shared" si="45"/>
        <v>124</v>
      </c>
      <c r="Y233" s="62">
        <f t="shared" si="46"/>
        <v>124</v>
      </c>
      <c r="Z233" s="44">
        <v>124</v>
      </c>
      <c r="AA233" s="44">
        <v>0</v>
      </c>
      <c r="AB233" s="44">
        <v>0</v>
      </c>
      <c r="AC233" s="36" t="s">
        <v>507</v>
      </c>
    </row>
    <row r="234" spans="1:29" s="33" customFormat="1">
      <c r="A234" s="79" t="s">
        <v>335</v>
      </c>
      <c r="B234" s="363" t="s">
        <v>311</v>
      </c>
      <c r="C234" s="44">
        <v>0</v>
      </c>
      <c r="D234" s="44">
        <v>0</v>
      </c>
      <c r="E234" s="44">
        <v>3</v>
      </c>
      <c r="F234" s="44">
        <v>50</v>
      </c>
      <c r="G234" s="44">
        <v>2</v>
      </c>
      <c r="H234" s="44">
        <v>3</v>
      </c>
      <c r="I234" s="62">
        <f t="shared" si="43"/>
        <v>48</v>
      </c>
      <c r="J234" s="44">
        <v>32</v>
      </c>
      <c r="K234" s="44">
        <v>16</v>
      </c>
      <c r="L234" s="44">
        <v>0</v>
      </c>
      <c r="M234" s="44">
        <v>0</v>
      </c>
      <c r="N234" s="44">
        <v>0</v>
      </c>
      <c r="O234" s="44">
        <v>0</v>
      </c>
      <c r="P234" s="62">
        <f t="shared" si="44"/>
        <v>0</v>
      </c>
      <c r="Q234" s="44">
        <v>0</v>
      </c>
      <c r="R234" s="44">
        <v>0</v>
      </c>
      <c r="S234" s="44">
        <v>0</v>
      </c>
      <c r="T234" s="44">
        <v>0</v>
      </c>
      <c r="U234" s="44">
        <v>0</v>
      </c>
      <c r="V234" s="44">
        <v>0</v>
      </c>
      <c r="W234" s="44">
        <v>0</v>
      </c>
      <c r="X234" s="62">
        <f t="shared" si="45"/>
        <v>98</v>
      </c>
      <c r="Y234" s="62">
        <f t="shared" si="46"/>
        <v>2</v>
      </c>
      <c r="Z234" s="44">
        <v>98</v>
      </c>
      <c r="AA234" s="44">
        <v>0</v>
      </c>
      <c r="AB234" s="44">
        <v>0</v>
      </c>
      <c r="AC234" s="36" t="s">
        <v>507</v>
      </c>
    </row>
    <row r="235" spans="1:29" s="33" customFormat="1" ht="12">
      <c r="A235" s="61" t="s">
        <v>219</v>
      </c>
      <c r="B235" s="50" t="s">
        <v>220</v>
      </c>
      <c r="C235" s="44">
        <v>0</v>
      </c>
      <c r="D235" s="44">
        <v>0</v>
      </c>
      <c r="E235" s="44">
        <v>2</v>
      </c>
      <c r="F235" s="44">
        <v>16</v>
      </c>
      <c r="G235" s="44">
        <v>0</v>
      </c>
      <c r="H235" s="44">
        <v>0</v>
      </c>
      <c r="I235" s="62">
        <f t="shared" si="43"/>
        <v>0</v>
      </c>
      <c r="J235" s="44">
        <v>0</v>
      </c>
      <c r="K235" s="44">
        <v>0</v>
      </c>
      <c r="L235" s="44">
        <v>0</v>
      </c>
      <c r="M235" s="44">
        <v>0</v>
      </c>
      <c r="N235" s="44">
        <v>0</v>
      </c>
      <c r="O235" s="44">
        <v>0</v>
      </c>
      <c r="P235" s="62">
        <v>0</v>
      </c>
      <c r="Q235" s="44">
        <v>0</v>
      </c>
      <c r="R235" s="44">
        <v>0</v>
      </c>
      <c r="S235" s="44">
        <v>0</v>
      </c>
      <c r="T235" s="44">
        <v>0</v>
      </c>
      <c r="U235" s="44">
        <v>0</v>
      </c>
      <c r="V235" s="44">
        <v>0</v>
      </c>
      <c r="W235" s="44">
        <v>0</v>
      </c>
      <c r="X235" s="62">
        <f t="shared" si="45"/>
        <v>16</v>
      </c>
      <c r="Y235" s="62">
        <f t="shared" si="46"/>
        <v>0</v>
      </c>
      <c r="Z235" s="44">
        <v>16</v>
      </c>
      <c r="AA235" s="44">
        <v>0</v>
      </c>
      <c r="AB235" s="44">
        <v>0</v>
      </c>
      <c r="AC235" s="36" t="s">
        <v>509</v>
      </c>
    </row>
    <row r="236" spans="1:29" s="33" customFormat="1" ht="12">
      <c r="A236" s="61" t="s">
        <v>37</v>
      </c>
      <c r="B236" s="50" t="s">
        <v>38</v>
      </c>
      <c r="C236" s="44">
        <v>0</v>
      </c>
      <c r="D236" s="44">
        <v>0</v>
      </c>
      <c r="E236" s="44">
        <v>0</v>
      </c>
      <c r="F236" s="44">
        <v>0</v>
      </c>
      <c r="G236" s="44">
        <v>0</v>
      </c>
      <c r="H236" s="44">
        <v>2</v>
      </c>
      <c r="I236" s="62">
        <f t="shared" si="43"/>
        <v>16</v>
      </c>
      <c r="J236" s="44">
        <v>16</v>
      </c>
      <c r="K236" s="44">
        <v>0</v>
      </c>
      <c r="L236" s="44">
        <v>0</v>
      </c>
      <c r="M236" s="44">
        <v>0</v>
      </c>
      <c r="N236" s="44">
        <v>10</v>
      </c>
      <c r="O236" s="44">
        <v>0</v>
      </c>
      <c r="P236" s="62">
        <v>0</v>
      </c>
      <c r="Q236" s="44">
        <v>0</v>
      </c>
      <c r="R236" s="44">
        <v>0</v>
      </c>
      <c r="S236" s="44">
        <v>0</v>
      </c>
      <c r="T236" s="44">
        <v>0</v>
      </c>
      <c r="U236" s="44">
        <v>0</v>
      </c>
      <c r="V236" s="44">
        <v>0</v>
      </c>
      <c r="W236" s="44">
        <v>0</v>
      </c>
      <c r="X236" s="62">
        <f t="shared" si="45"/>
        <v>16</v>
      </c>
      <c r="Y236" s="62">
        <f t="shared" si="46"/>
        <v>10</v>
      </c>
      <c r="Z236" s="44">
        <v>16</v>
      </c>
      <c r="AA236" s="44">
        <v>0</v>
      </c>
      <c r="AB236" s="44">
        <v>0</v>
      </c>
      <c r="AC236" s="36" t="s">
        <v>509</v>
      </c>
    </row>
    <row r="237" spans="1:29" s="33" customFormat="1" ht="12">
      <c r="A237" s="61" t="s">
        <v>191</v>
      </c>
      <c r="B237" s="50" t="s">
        <v>192</v>
      </c>
      <c r="C237" s="44">
        <v>0</v>
      </c>
      <c r="D237" s="44">
        <v>0</v>
      </c>
      <c r="E237" s="44">
        <v>0</v>
      </c>
      <c r="F237" s="44">
        <v>0</v>
      </c>
      <c r="G237" s="44">
        <v>0</v>
      </c>
      <c r="H237" s="44">
        <v>1</v>
      </c>
      <c r="I237" s="62">
        <f t="shared" si="43"/>
        <v>8</v>
      </c>
      <c r="J237" s="44">
        <v>0</v>
      </c>
      <c r="K237" s="44">
        <v>8</v>
      </c>
      <c r="L237" s="44">
        <v>0</v>
      </c>
      <c r="M237" s="44">
        <v>0</v>
      </c>
      <c r="N237" s="44">
        <v>2</v>
      </c>
      <c r="O237" s="44">
        <v>0</v>
      </c>
      <c r="P237" s="62">
        <v>0</v>
      </c>
      <c r="Q237" s="44">
        <v>0</v>
      </c>
      <c r="R237" s="44">
        <v>0</v>
      </c>
      <c r="S237" s="44">
        <v>0</v>
      </c>
      <c r="T237" s="44">
        <v>0</v>
      </c>
      <c r="U237" s="44">
        <v>0</v>
      </c>
      <c r="V237" s="44">
        <v>0</v>
      </c>
      <c r="W237" s="44">
        <v>0</v>
      </c>
      <c r="X237" s="62">
        <f t="shared" si="45"/>
        <v>8</v>
      </c>
      <c r="Y237" s="62">
        <f t="shared" si="46"/>
        <v>2</v>
      </c>
      <c r="Z237" s="44">
        <v>8</v>
      </c>
      <c r="AA237" s="44">
        <v>0</v>
      </c>
      <c r="AB237" s="44">
        <v>0</v>
      </c>
      <c r="AC237" s="36" t="s">
        <v>509</v>
      </c>
    </row>
    <row r="238" spans="1:29" s="33" customFormat="1" ht="12">
      <c r="A238" s="63" t="s">
        <v>260</v>
      </c>
      <c r="B238" s="50" t="s">
        <v>311</v>
      </c>
      <c r="C238" s="44">
        <v>0</v>
      </c>
      <c r="D238" s="44">
        <v>0</v>
      </c>
      <c r="E238" s="44">
        <v>2</v>
      </c>
      <c r="F238" s="44">
        <v>36</v>
      </c>
      <c r="G238" s="44">
        <v>0</v>
      </c>
      <c r="H238" s="44">
        <v>0</v>
      </c>
      <c r="I238" s="62">
        <f t="shared" si="43"/>
        <v>0</v>
      </c>
      <c r="J238" s="44">
        <v>0</v>
      </c>
      <c r="K238" s="44">
        <v>0</v>
      </c>
      <c r="L238" s="44">
        <v>0</v>
      </c>
      <c r="M238" s="44">
        <v>0</v>
      </c>
      <c r="N238" s="44">
        <v>0</v>
      </c>
      <c r="O238" s="44">
        <v>0</v>
      </c>
      <c r="P238" s="62">
        <v>0</v>
      </c>
      <c r="Q238" s="44">
        <v>0</v>
      </c>
      <c r="R238" s="44">
        <v>0</v>
      </c>
      <c r="S238" s="44">
        <v>0</v>
      </c>
      <c r="T238" s="44">
        <v>0</v>
      </c>
      <c r="U238" s="44">
        <v>0</v>
      </c>
      <c r="V238" s="44">
        <v>0</v>
      </c>
      <c r="W238" s="44">
        <v>0</v>
      </c>
      <c r="X238" s="62">
        <f t="shared" si="45"/>
        <v>36</v>
      </c>
      <c r="Y238" s="62">
        <f t="shared" si="46"/>
        <v>0</v>
      </c>
      <c r="Z238" s="44">
        <v>36</v>
      </c>
      <c r="AA238" s="44">
        <v>0</v>
      </c>
      <c r="AB238" s="44">
        <v>0</v>
      </c>
      <c r="AC238" s="36" t="s">
        <v>509</v>
      </c>
    </row>
    <row r="239" spans="1:29" s="33" customFormat="1" ht="12">
      <c r="A239" s="64" t="s">
        <v>510</v>
      </c>
      <c r="B239" s="50" t="s">
        <v>188</v>
      </c>
      <c r="C239" s="44">
        <v>0</v>
      </c>
      <c r="D239" s="44">
        <v>0</v>
      </c>
      <c r="E239" s="44">
        <v>1</v>
      </c>
      <c r="F239" s="44">
        <v>12</v>
      </c>
      <c r="G239" s="44">
        <v>5</v>
      </c>
      <c r="H239" s="44">
        <v>2</v>
      </c>
      <c r="I239" s="62">
        <f t="shared" si="43"/>
        <v>20</v>
      </c>
      <c r="J239" s="44">
        <v>0</v>
      </c>
      <c r="K239" s="44">
        <v>20</v>
      </c>
      <c r="L239" s="44">
        <v>0</v>
      </c>
      <c r="M239" s="44">
        <v>0</v>
      </c>
      <c r="N239" s="44">
        <v>4</v>
      </c>
      <c r="O239" s="44">
        <v>0</v>
      </c>
      <c r="P239" s="62">
        <v>0</v>
      </c>
      <c r="Q239" s="44">
        <v>0</v>
      </c>
      <c r="R239" s="44">
        <v>0</v>
      </c>
      <c r="S239" s="44">
        <v>0</v>
      </c>
      <c r="T239" s="44">
        <v>0</v>
      </c>
      <c r="U239" s="44">
        <v>0</v>
      </c>
      <c r="V239" s="44">
        <v>0</v>
      </c>
      <c r="W239" s="44">
        <v>0</v>
      </c>
      <c r="X239" s="62">
        <f t="shared" si="45"/>
        <v>32</v>
      </c>
      <c r="Y239" s="62">
        <f t="shared" si="46"/>
        <v>9</v>
      </c>
      <c r="Z239" s="44">
        <v>32</v>
      </c>
      <c r="AA239" s="44">
        <v>0</v>
      </c>
      <c r="AB239" s="44">
        <v>0</v>
      </c>
      <c r="AC239" s="36" t="s">
        <v>509</v>
      </c>
    </row>
    <row r="240" spans="1:29" s="33" customFormat="1">
      <c r="A240" s="79" t="s">
        <v>212</v>
      </c>
      <c r="B240" s="44">
        <v>9.6</v>
      </c>
      <c r="C240" s="44">
        <v>0</v>
      </c>
      <c r="D240" s="44">
        <v>0</v>
      </c>
      <c r="E240" s="44">
        <v>1</v>
      </c>
      <c r="F240" s="44">
        <v>12</v>
      </c>
      <c r="G240" s="44">
        <v>0</v>
      </c>
      <c r="H240" s="44">
        <v>1</v>
      </c>
      <c r="I240" s="62">
        <f t="shared" si="43"/>
        <v>6</v>
      </c>
      <c r="J240" s="44">
        <v>0</v>
      </c>
      <c r="K240" s="44">
        <v>0</v>
      </c>
      <c r="L240" s="44">
        <v>0</v>
      </c>
      <c r="M240" s="44">
        <v>6</v>
      </c>
      <c r="N240" s="44">
        <v>0</v>
      </c>
      <c r="O240" s="44">
        <v>0</v>
      </c>
      <c r="P240" s="62">
        <f t="shared" ref="P240:P241" si="47">Q240+R240+S240</f>
        <v>0</v>
      </c>
      <c r="Q240" s="44">
        <v>0</v>
      </c>
      <c r="R240" s="44">
        <v>0</v>
      </c>
      <c r="S240" s="44">
        <v>0</v>
      </c>
      <c r="T240" s="44">
        <v>0</v>
      </c>
      <c r="U240" s="44">
        <v>0</v>
      </c>
      <c r="V240" s="44">
        <v>0</v>
      </c>
      <c r="W240" s="44">
        <v>0</v>
      </c>
      <c r="X240" s="62">
        <f t="shared" si="45"/>
        <v>18</v>
      </c>
      <c r="Y240" s="62">
        <f t="shared" si="46"/>
        <v>0</v>
      </c>
      <c r="Z240" s="44">
        <v>18</v>
      </c>
      <c r="AA240" s="44">
        <v>0</v>
      </c>
      <c r="AB240" s="44">
        <v>0</v>
      </c>
      <c r="AC240" s="36" t="s">
        <v>511</v>
      </c>
    </row>
    <row r="241" spans="1:29" s="33" customFormat="1">
      <c r="A241" s="74" t="s">
        <v>127</v>
      </c>
      <c r="B241" s="35" t="s">
        <v>128</v>
      </c>
      <c r="C241" s="44">
        <v>0</v>
      </c>
      <c r="D241" s="44">
        <v>0</v>
      </c>
      <c r="E241" s="44">
        <v>2</v>
      </c>
      <c r="F241" s="44">
        <v>18</v>
      </c>
      <c r="G241" s="44">
        <v>2</v>
      </c>
      <c r="H241" s="44">
        <v>2</v>
      </c>
      <c r="I241" s="62">
        <f t="shared" si="43"/>
        <v>16</v>
      </c>
      <c r="J241" s="44">
        <v>8</v>
      </c>
      <c r="K241" s="44">
        <v>8</v>
      </c>
      <c r="L241" s="44">
        <v>0</v>
      </c>
      <c r="M241" s="44">
        <v>0</v>
      </c>
      <c r="N241" s="44">
        <v>4</v>
      </c>
      <c r="O241" s="44">
        <v>0</v>
      </c>
      <c r="P241" s="62">
        <f t="shared" si="47"/>
        <v>0</v>
      </c>
      <c r="Q241" s="44">
        <v>0</v>
      </c>
      <c r="R241" s="44">
        <v>0</v>
      </c>
      <c r="S241" s="44">
        <v>0</v>
      </c>
      <c r="T241" s="44">
        <v>0</v>
      </c>
      <c r="U241" s="44">
        <v>0</v>
      </c>
      <c r="V241" s="44">
        <v>0</v>
      </c>
      <c r="W241" s="44">
        <v>0</v>
      </c>
      <c r="X241" s="62">
        <f t="shared" si="45"/>
        <v>34</v>
      </c>
      <c r="Y241" s="62">
        <f t="shared" si="46"/>
        <v>6</v>
      </c>
      <c r="Z241" s="44">
        <v>36</v>
      </c>
      <c r="AA241" s="44">
        <v>0</v>
      </c>
      <c r="AB241" s="44">
        <v>0</v>
      </c>
      <c r="AC241" s="36" t="s">
        <v>511</v>
      </c>
    </row>
    <row r="242" spans="1:29" s="33" customFormat="1">
      <c r="A242" s="30" t="s">
        <v>456</v>
      </c>
      <c r="B242" s="354" t="s">
        <v>446</v>
      </c>
      <c r="C242" s="44">
        <v>0</v>
      </c>
      <c r="D242" s="44">
        <v>0</v>
      </c>
      <c r="E242" s="44">
        <v>2</v>
      </c>
      <c r="F242" s="44">
        <v>28</v>
      </c>
      <c r="G242" s="44">
        <v>28</v>
      </c>
      <c r="H242" s="44">
        <v>1</v>
      </c>
      <c r="I242" s="62">
        <f>J242+K242+L242+M242</f>
        <v>12</v>
      </c>
      <c r="J242" s="44">
        <v>12</v>
      </c>
      <c r="K242" s="44">
        <v>0</v>
      </c>
      <c r="L242" s="44">
        <v>0</v>
      </c>
      <c r="M242" s="44">
        <v>0</v>
      </c>
      <c r="N242" s="44">
        <v>12</v>
      </c>
      <c r="O242" s="44">
        <v>0</v>
      </c>
      <c r="P242" s="62">
        <f>Q242+R242+S242</f>
        <v>0</v>
      </c>
      <c r="Q242" s="44">
        <v>0</v>
      </c>
      <c r="R242" s="44">
        <v>0</v>
      </c>
      <c r="S242" s="44">
        <v>0</v>
      </c>
      <c r="T242" s="44">
        <v>0</v>
      </c>
      <c r="U242" s="44">
        <v>0</v>
      </c>
      <c r="V242" s="44">
        <v>0</v>
      </c>
      <c r="W242" s="44">
        <v>0</v>
      </c>
      <c r="X242" s="62">
        <f>D242+F242+I242+P242+V242</f>
        <v>40</v>
      </c>
      <c r="Y242" s="62">
        <f>G242+N242+T242+W242</f>
        <v>40</v>
      </c>
      <c r="Z242" s="44">
        <v>40</v>
      </c>
      <c r="AA242" s="44">
        <v>0</v>
      </c>
      <c r="AB242" s="44">
        <v>0</v>
      </c>
      <c r="AC242" s="36" t="s">
        <v>511</v>
      </c>
    </row>
    <row r="243" spans="1:29" s="33" customFormat="1">
      <c r="A243" s="79" t="s">
        <v>313</v>
      </c>
      <c r="B243" s="35" t="s">
        <v>36</v>
      </c>
      <c r="C243" s="44">
        <v>0</v>
      </c>
      <c r="D243" s="44">
        <v>0</v>
      </c>
      <c r="E243" s="44">
        <v>2</v>
      </c>
      <c r="F243" s="44">
        <v>24</v>
      </c>
      <c r="G243" s="44">
        <v>24</v>
      </c>
      <c r="H243" s="44">
        <v>3</v>
      </c>
      <c r="I243" s="62">
        <f>J243+K243+L243+M243</f>
        <v>28</v>
      </c>
      <c r="J243" s="44">
        <v>12</v>
      </c>
      <c r="K243" s="44">
        <v>8</v>
      </c>
      <c r="L243" s="44">
        <v>0</v>
      </c>
      <c r="M243" s="44">
        <v>8</v>
      </c>
      <c r="N243" s="44">
        <v>28</v>
      </c>
      <c r="O243" s="44">
        <v>0</v>
      </c>
      <c r="P243" s="62">
        <f>Q243+R243+S243</f>
        <v>0</v>
      </c>
      <c r="Q243" s="44">
        <v>0</v>
      </c>
      <c r="R243" s="44">
        <v>0</v>
      </c>
      <c r="S243" s="44">
        <v>0</v>
      </c>
      <c r="T243" s="44">
        <v>0</v>
      </c>
      <c r="U243" s="44">
        <v>0</v>
      </c>
      <c r="V243" s="44">
        <v>0</v>
      </c>
      <c r="W243" s="44">
        <v>0</v>
      </c>
      <c r="X243" s="62">
        <f>D243+F243+I243+P243+V243</f>
        <v>52</v>
      </c>
      <c r="Y243" s="62">
        <f>G243+N243+T243+W243</f>
        <v>52</v>
      </c>
      <c r="Z243" s="44">
        <v>52</v>
      </c>
      <c r="AA243" s="44">
        <v>0</v>
      </c>
      <c r="AB243" s="44">
        <v>0</v>
      </c>
      <c r="AC243" s="36" t="s">
        <v>511</v>
      </c>
    </row>
    <row r="244" spans="1:29" s="33" customFormat="1">
      <c r="A244" s="74" t="s">
        <v>512</v>
      </c>
      <c r="B244" s="35" t="s">
        <v>513</v>
      </c>
      <c r="C244" s="44">
        <v>0</v>
      </c>
      <c r="D244" s="44">
        <v>0</v>
      </c>
      <c r="E244" s="44">
        <v>3</v>
      </c>
      <c r="F244" s="44">
        <v>36</v>
      </c>
      <c r="G244" s="44">
        <v>11</v>
      </c>
      <c r="H244" s="44">
        <v>0</v>
      </c>
      <c r="I244" s="62">
        <f>J244+K244+L244+M244</f>
        <v>0</v>
      </c>
      <c r="J244" s="44">
        <v>0</v>
      </c>
      <c r="K244" s="44">
        <v>0</v>
      </c>
      <c r="L244" s="44">
        <v>0</v>
      </c>
      <c r="M244" s="44">
        <v>0</v>
      </c>
      <c r="N244" s="44">
        <v>0</v>
      </c>
      <c r="O244" s="44">
        <v>0</v>
      </c>
      <c r="P244" s="62">
        <f>Q244+R244+S244</f>
        <v>0</v>
      </c>
      <c r="Q244" s="44">
        <v>0</v>
      </c>
      <c r="R244" s="44">
        <v>0</v>
      </c>
      <c r="S244" s="44">
        <v>0</v>
      </c>
      <c r="T244" s="44">
        <v>0</v>
      </c>
      <c r="U244" s="44">
        <v>0</v>
      </c>
      <c r="V244" s="44">
        <v>0</v>
      </c>
      <c r="W244" s="44">
        <v>0</v>
      </c>
      <c r="X244" s="62">
        <f>D244+F244+I244+P244+V244</f>
        <v>36</v>
      </c>
      <c r="Y244" s="62">
        <f>G244+N244+T244+W244</f>
        <v>11</v>
      </c>
      <c r="Z244" s="44">
        <v>36</v>
      </c>
      <c r="AA244" s="44">
        <v>0</v>
      </c>
      <c r="AB244" s="44">
        <v>0</v>
      </c>
      <c r="AC244" s="36" t="s">
        <v>511</v>
      </c>
    </row>
    <row r="245" spans="1:29" s="33" customFormat="1">
      <c r="A245" s="34" t="s">
        <v>147</v>
      </c>
      <c r="B245" s="35" t="s">
        <v>148</v>
      </c>
      <c r="C245" s="44">
        <v>0</v>
      </c>
      <c r="D245" s="44">
        <v>0</v>
      </c>
      <c r="E245" s="44">
        <v>3</v>
      </c>
      <c r="F245" s="44">
        <v>43</v>
      </c>
      <c r="G245" s="44">
        <v>17</v>
      </c>
      <c r="H245" s="44">
        <v>1</v>
      </c>
      <c r="I245" s="62">
        <f>J245+K245+L245+M245</f>
        <v>10</v>
      </c>
      <c r="J245" s="44">
        <v>0</v>
      </c>
      <c r="K245" s="44">
        <v>10</v>
      </c>
      <c r="L245" s="44">
        <v>0</v>
      </c>
      <c r="M245" s="44">
        <v>0</v>
      </c>
      <c r="N245" s="44">
        <v>6</v>
      </c>
      <c r="O245" s="44">
        <v>0</v>
      </c>
      <c r="P245" s="62">
        <v>0</v>
      </c>
      <c r="Q245" s="44">
        <v>0</v>
      </c>
      <c r="R245" s="44">
        <v>0</v>
      </c>
      <c r="S245" s="44">
        <v>0</v>
      </c>
      <c r="T245" s="44">
        <v>0</v>
      </c>
      <c r="U245" s="44">
        <v>0</v>
      </c>
      <c r="V245" s="44">
        <v>0</v>
      </c>
      <c r="W245" s="44">
        <v>0</v>
      </c>
      <c r="X245" s="62">
        <v>53</v>
      </c>
      <c r="Y245" s="62">
        <v>23</v>
      </c>
      <c r="Z245" s="44">
        <v>53</v>
      </c>
      <c r="AA245" s="44">
        <v>0</v>
      </c>
      <c r="AB245" s="31">
        <v>0</v>
      </c>
      <c r="AC245" s="36" t="s">
        <v>511</v>
      </c>
    </row>
    <row r="246" spans="1:29" s="33" customFormat="1">
      <c r="A246" s="30" t="s">
        <v>191</v>
      </c>
      <c r="B246" s="354" t="s">
        <v>192</v>
      </c>
      <c r="C246" s="31">
        <v>0</v>
      </c>
      <c r="D246" s="31">
        <v>0</v>
      </c>
      <c r="E246" s="31">
        <v>2</v>
      </c>
      <c r="F246" s="31">
        <v>22</v>
      </c>
      <c r="G246" s="31">
        <v>8</v>
      </c>
      <c r="H246" s="31">
        <v>2</v>
      </c>
      <c r="I246" s="326">
        <v>16</v>
      </c>
      <c r="J246" s="31">
        <v>8</v>
      </c>
      <c r="K246" s="31">
        <v>8</v>
      </c>
      <c r="L246" s="31">
        <v>0</v>
      </c>
      <c r="M246" s="31">
        <v>0</v>
      </c>
      <c r="N246" s="31">
        <v>6</v>
      </c>
      <c r="O246" s="31">
        <v>0</v>
      </c>
      <c r="P246" s="326">
        <v>0</v>
      </c>
      <c r="Q246" s="31">
        <v>0</v>
      </c>
      <c r="R246" s="31">
        <v>0</v>
      </c>
      <c r="S246" s="31">
        <v>0</v>
      </c>
      <c r="T246" s="31">
        <v>0</v>
      </c>
      <c r="U246" s="31">
        <v>0</v>
      </c>
      <c r="V246" s="31">
        <v>0</v>
      </c>
      <c r="W246" s="31">
        <v>0</v>
      </c>
      <c r="X246" s="326">
        <v>38</v>
      </c>
      <c r="Y246" s="326">
        <v>14</v>
      </c>
      <c r="Z246" s="31">
        <v>38</v>
      </c>
      <c r="AA246" s="31">
        <v>0</v>
      </c>
      <c r="AB246" s="31">
        <v>0</v>
      </c>
      <c r="AC246" s="36" t="s">
        <v>511</v>
      </c>
    </row>
    <row r="247" spans="1:29" s="33" customFormat="1">
      <c r="A247" s="30" t="s">
        <v>260</v>
      </c>
      <c r="B247" s="50" t="s">
        <v>311</v>
      </c>
      <c r="C247" s="31">
        <v>0</v>
      </c>
      <c r="D247" s="31">
        <v>0</v>
      </c>
      <c r="E247" s="31">
        <v>10</v>
      </c>
      <c r="F247" s="31">
        <v>124</v>
      </c>
      <c r="G247" s="31">
        <v>0</v>
      </c>
      <c r="H247" s="31">
        <v>4</v>
      </c>
      <c r="I247" s="326">
        <v>67</v>
      </c>
      <c r="J247" s="31">
        <v>16</v>
      </c>
      <c r="K247" s="31">
        <v>15</v>
      </c>
      <c r="L247" s="31">
        <v>18</v>
      </c>
      <c r="M247" s="31">
        <v>18</v>
      </c>
      <c r="N247" s="31">
        <v>0</v>
      </c>
      <c r="O247" s="31">
        <v>0</v>
      </c>
      <c r="P247" s="326">
        <v>0</v>
      </c>
      <c r="Q247" s="31">
        <v>0</v>
      </c>
      <c r="R247" s="31">
        <v>0</v>
      </c>
      <c r="S247" s="31">
        <v>0</v>
      </c>
      <c r="T247" s="31">
        <v>0</v>
      </c>
      <c r="U247" s="31">
        <v>0</v>
      </c>
      <c r="V247" s="31">
        <v>0</v>
      </c>
      <c r="W247" s="31">
        <v>0</v>
      </c>
      <c r="X247" s="326">
        <v>191</v>
      </c>
      <c r="Y247" s="326">
        <v>0</v>
      </c>
      <c r="Z247" s="31">
        <v>191</v>
      </c>
      <c r="AA247" s="31">
        <v>0</v>
      </c>
      <c r="AB247" s="31">
        <v>0</v>
      </c>
      <c r="AC247" s="36" t="s">
        <v>511</v>
      </c>
    </row>
    <row r="248" spans="1:29" s="33" customFormat="1">
      <c r="A248" s="79" t="s">
        <v>299</v>
      </c>
      <c r="B248" s="35" t="s">
        <v>218</v>
      </c>
      <c r="C248" s="44">
        <v>0</v>
      </c>
      <c r="D248" s="44">
        <v>0</v>
      </c>
      <c r="E248" s="44">
        <v>8</v>
      </c>
      <c r="F248" s="44">
        <v>79</v>
      </c>
      <c r="G248" s="44">
        <v>17</v>
      </c>
      <c r="H248" s="44">
        <v>5</v>
      </c>
      <c r="I248" s="62">
        <f t="shared" ref="I248:I256" si="48">J248+K248+L248+M248</f>
        <v>31</v>
      </c>
      <c r="J248" s="44">
        <v>16</v>
      </c>
      <c r="K248" s="44">
        <v>0</v>
      </c>
      <c r="L248" s="44">
        <v>5</v>
      </c>
      <c r="M248" s="44">
        <v>10</v>
      </c>
      <c r="N248" s="44">
        <v>7</v>
      </c>
      <c r="O248" s="44">
        <v>0</v>
      </c>
      <c r="P248" s="62">
        <f t="shared" ref="P248:P256" si="49">Q248+R248+S248</f>
        <v>4</v>
      </c>
      <c r="Q248" s="44">
        <v>4</v>
      </c>
      <c r="R248" s="44">
        <v>0</v>
      </c>
      <c r="S248" s="44">
        <v>0</v>
      </c>
      <c r="T248" s="44">
        <v>0</v>
      </c>
      <c r="U248" s="44">
        <v>1</v>
      </c>
      <c r="V248" s="44">
        <v>3</v>
      </c>
      <c r="W248" s="44">
        <v>0</v>
      </c>
      <c r="X248" s="62">
        <f t="shared" ref="X248:X249" si="50">D248+F248+I248+P248+V248</f>
        <v>117</v>
      </c>
      <c r="Y248" s="62">
        <f t="shared" ref="Y248:Y249" si="51">G248+N248+T248+W248</f>
        <v>24</v>
      </c>
      <c r="Z248" s="44">
        <v>114</v>
      </c>
      <c r="AA248" s="44">
        <v>0</v>
      </c>
      <c r="AB248" s="44">
        <v>0</v>
      </c>
      <c r="AC248" s="36" t="s">
        <v>514</v>
      </c>
    </row>
    <row r="249" spans="1:29" s="33" customFormat="1">
      <c r="A249" s="79" t="s">
        <v>260</v>
      </c>
      <c r="B249" s="50" t="s">
        <v>311</v>
      </c>
      <c r="C249" s="44">
        <v>0</v>
      </c>
      <c r="D249" s="44">
        <v>0</v>
      </c>
      <c r="E249" s="44">
        <v>0</v>
      </c>
      <c r="F249" s="44">
        <v>0</v>
      </c>
      <c r="G249" s="44">
        <v>0</v>
      </c>
      <c r="H249" s="44">
        <v>2</v>
      </c>
      <c r="I249" s="62">
        <f t="shared" si="48"/>
        <v>33</v>
      </c>
      <c r="J249" s="44">
        <v>0</v>
      </c>
      <c r="K249" s="44">
        <v>0</v>
      </c>
      <c r="L249" s="44">
        <v>0</v>
      </c>
      <c r="M249" s="44">
        <v>33</v>
      </c>
      <c r="N249" s="44">
        <v>0</v>
      </c>
      <c r="O249" s="44">
        <v>0</v>
      </c>
      <c r="P249" s="62">
        <f t="shared" si="49"/>
        <v>0</v>
      </c>
      <c r="Q249" s="44">
        <v>0</v>
      </c>
      <c r="R249" s="44">
        <v>0</v>
      </c>
      <c r="S249" s="44">
        <v>0</v>
      </c>
      <c r="T249" s="44">
        <v>0</v>
      </c>
      <c r="U249" s="44">
        <v>0</v>
      </c>
      <c r="V249" s="44">
        <v>0</v>
      </c>
      <c r="W249" s="44">
        <v>0</v>
      </c>
      <c r="X249" s="62">
        <f t="shared" si="50"/>
        <v>33</v>
      </c>
      <c r="Y249" s="62">
        <f t="shared" si="51"/>
        <v>0</v>
      </c>
      <c r="Z249" s="44">
        <v>33</v>
      </c>
      <c r="AA249" s="44">
        <v>0</v>
      </c>
      <c r="AB249" s="44">
        <v>0</v>
      </c>
      <c r="AC249" s="36" t="s">
        <v>514</v>
      </c>
    </row>
    <row r="250" spans="1:29" s="33" customFormat="1">
      <c r="A250" s="74" t="s">
        <v>494</v>
      </c>
      <c r="B250" s="35" t="s">
        <v>235</v>
      </c>
      <c r="C250" s="44">
        <v>0</v>
      </c>
      <c r="D250" s="44">
        <v>0</v>
      </c>
      <c r="E250" s="44">
        <v>4</v>
      </c>
      <c r="F250" s="44">
        <v>43</v>
      </c>
      <c r="G250" s="44">
        <v>26</v>
      </c>
      <c r="H250" s="44">
        <f>+H251+H252</f>
        <v>4</v>
      </c>
      <c r="I250" s="62">
        <f t="shared" si="48"/>
        <v>39</v>
      </c>
      <c r="J250" s="44">
        <v>39</v>
      </c>
      <c r="K250" s="44"/>
      <c r="L250" s="44"/>
      <c r="M250" s="44"/>
      <c r="N250" s="44">
        <v>15</v>
      </c>
      <c r="O250" s="44"/>
      <c r="P250" s="62">
        <f t="shared" si="49"/>
        <v>0</v>
      </c>
      <c r="Q250" s="44"/>
      <c r="R250" s="44"/>
      <c r="S250" s="44"/>
      <c r="T250" s="44"/>
      <c r="U250" s="44"/>
      <c r="V250" s="44"/>
      <c r="W250" s="44"/>
      <c r="X250" s="62">
        <f>D250+E250+I250+V250</f>
        <v>43</v>
      </c>
      <c r="Y250" s="62">
        <f>G250+N250+T250+W250</f>
        <v>41</v>
      </c>
      <c r="Z250" s="44">
        <v>82</v>
      </c>
      <c r="AA250" s="44"/>
      <c r="AB250" s="44"/>
      <c r="AC250" s="36" t="s">
        <v>515</v>
      </c>
    </row>
    <row r="251" spans="1:29" s="33" customFormat="1">
      <c r="A251" s="74" t="s">
        <v>495</v>
      </c>
      <c r="B251" s="35" t="s">
        <v>496</v>
      </c>
      <c r="C251" s="44">
        <v>0</v>
      </c>
      <c r="D251" s="44">
        <v>0</v>
      </c>
      <c r="E251" s="44">
        <v>0</v>
      </c>
      <c r="F251" s="44">
        <v>0</v>
      </c>
      <c r="G251" s="44">
        <v>0</v>
      </c>
      <c r="H251" s="44">
        <v>2</v>
      </c>
      <c r="I251" s="62">
        <f t="shared" si="48"/>
        <v>20</v>
      </c>
      <c r="J251" s="44">
        <v>20</v>
      </c>
      <c r="K251" s="44"/>
      <c r="L251" s="44"/>
      <c r="M251" s="44"/>
      <c r="N251" s="44">
        <v>12</v>
      </c>
      <c r="O251" s="44"/>
      <c r="P251" s="62">
        <f t="shared" si="49"/>
        <v>0</v>
      </c>
      <c r="Q251" s="44"/>
      <c r="R251" s="44"/>
      <c r="S251" s="44"/>
      <c r="T251" s="44"/>
      <c r="U251" s="44"/>
      <c r="V251" s="44"/>
      <c r="W251" s="44"/>
      <c r="X251" s="62">
        <f t="shared" ref="X251:X252" si="52">D251+E251+I251+V251</f>
        <v>20</v>
      </c>
      <c r="Y251" s="62">
        <f t="shared" ref="Y251:Y256" si="53">G251+N251+T251+W251</f>
        <v>12</v>
      </c>
      <c r="Z251" s="44">
        <v>20</v>
      </c>
      <c r="AA251" s="44"/>
      <c r="AB251" s="44"/>
      <c r="AC251" s="36" t="s">
        <v>515</v>
      </c>
    </row>
    <row r="252" spans="1:29" s="33" customFormat="1">
      <c r="A252" s="74" t="s">
        <v>456</v>
      </c>
      <c r="B252" s="35" t="s">
        <v>446</v>
      </c>
      <c r="C252" s="44">
        <v>0</v>
      </c>
      <c r="D252" s="44">
        <v>0</v>
      </c>
      <c r="E252" s="44"/>
      <c r="F252" s="44"/>
      <c r="G252" s="44"/>
      <c r="H252" s="44">
        <v>2</v>
      </c>
      <c r="I252" s="62">
        <f t="shared" si="48"/>
        <v>18</v>
      </c>
      <c r="J252" s="44">
        <v>18</v>
      </c>
      <c r="K252" s="44"/>
      <c r="L252" s="44"/>
      <c r="M252" s="44"/>
      <c r="N252" s="44">
        <v>18</v>
      </c>
      <c r="O252" s="44"/>
      <c r="P252" s="62">
        <f t="shared" si="49"/>
        <v>0</v>
      </c>
      <c r="Q252" s="44"/>
      <c r="R252" s="44"/>
      <c r="S252" s="44"/>
      <c r="T252" s="44"/>
      <c r="U252" s="44"/>
      <c r="V252" s="44"/>
      <c r="W252" s="44"/>
      <c r="X252" s="62">
        <f t="shared" si="52"/>
        <v>18</v>
      </c>
      <c r="Y252" s="62">
        <f t="shared" si="53"/>
        <v>18</v>
      </c>
      <c r="Z252" s="44">
        <v>18</v>
      </c>
      <c r="AA252" s="44"/>
      <c r="AB252" s="31"/>
      <c r="AC252" s="36" t="s">
        <v>515</v>
      </c>
    </row>
    <row r="253" spans="1:29" s="33" customFormat="1">
      <c r="A253" s="30" t="s">
        <v>260</v>
      </c>
      <c r="B253" s="50" t="s">
        <v>311</v>
      </c>
      <c r="C253" s="44">
        <v>0</v>
      </c>
      <c r="D253" s="44">
        <v>0</v>
      </c>
      <c r="E253" s="44">
        <v>9</v>
      </c>
      <c r="F253" s="44">
        <v>136</v>
      </c>
      <c r="G253" s="44">
        <v>5</v>
      </c>
      <c r="H253" s="44">
        <v>1</v>
      </c>
      <c r="I253" s="62">
        <f t="shared" si="48"/>
        <v>16</v>
      </c>
      <c r="J253" s="44">
        <v>16</v>
      </c>
      <c r="K253" s="44">
        <v>0</v>
      </c>
      <c r="L253" s="44">
        <v>0</v>
      </c>
      <c r="M253" s="44">
        <v>0</v>
      </c>
      <c r="N253" s="44">
        <v>0</v>
      </c>
      <c r="O253" s="44">
        <v>0</v>
      </c>
      <c r="P253" s="62">
        <f t="shared" si="49"/>
        <v>0</v>
      </c>
      <c r="Q253" s="44">
        <v>0</v>
      </c>
      <c r="R253" s="44">
        <v>0</v>
      </c>
      <c r="S253" s="44">
        <v>0</v>
      </c>
      <c r="T253" s="44">
        <v>0</v>
      </c>
      <c r="U253" s="44">
        <v>0</v>
      </c>
      <c r="V253" s="44">
        <v>0</v>
      </c>
      <c r="W253" s="44">
        <v>0</v>
      </c>
      <c r="X253" s="62">
        <f t="shared" ref="X253:X256" si="54">D253+F253+I253+P253+V253</f>
        <v>152</v>
      </c>
      <c r="Y253" s="62">
        <f t="shared" si="53"/>
        <v>5</v>
      </c>
      <c r="Z253" s="44">
        <v>160</v>
      </c>
      <c r="AA253" s="62">
        <v>0</v>
      </c>
      <c r="AB253" s="62">
        <v>0</v>
      </c>
      <c r="AC253" s="36" t="s">
        <v>516</v>
      </c>
    </row>
    <row r="254" spans="1:29" s="33" customFormat="1">
      <c r="A254" s="74" t="s">
        <v>456</v>
      </c>
      <c r="B254" s="35" t="s">
        <v>446</v>
      </c>
      <c r="C254" s="44">
        <v>0</v>
      </c>
      <c r="D254" s="44">
        <v>0</v>
      </c>
      <c r="E254" s="44">
        <v>5</v>
      </c>
      <c r="F254" s="44">
        <v>80</v>
      </c>
      <c r="G254" s="44">
        <v>80</v>
      </c>
      <c r="H254" s="44">
        <v>2</v>
      </c>
      <c r="I254" s="62">
        <f t="shared" si="48"/>
        <v>28</v>
      </c>
      <c r="J254" s="44">
        <v>14</v>
      </c>
      <c r="K254" s="44">
        <v>0</v>
      </c>
      <c r="L254" s="44">
        <v>14</v>
      </c>
      <c r="M254" s="44">
        <v>0</v>
      </c>
      <c r="N254" s="44">
        <v>14</v>
      </c>
      <c r="O254" s="44">
        <v>0</v>
      </c>
      <c r="P254" s="62">
        <f t="shared" si="49"/>
        <v>0</v>
      </c>
      <c r="Q254" s="44">
        <v>0</v>
      </c>
      <c r="R254" s="44">
        <v>0</v>
      </c>
      <c r="S254" s="44">
        <v>0</v>
      </c>
      <c r="T254" s="44">
        <v>0</v>
      </c>
      <c r="U254" s="44">
        <v>0</v>
      </c>
      <c r="V254" s="44">
        <v>0</v>
      </c>
      <c r="W254" s="44">
        <v>0</v>
      </c>
      <c r="X254" s="62">
        <f t="shared" si="54"/>
        <v>108</v>
      </c>
      <c r="Y254" s="62">
        <f t="shared" si="53"/>
        <v>94</v>
      </c>
      <c r="Z254" s="44">
        <v>118</v>
      </c>
      <c r="AA254" s="62">
        <v>0</v>
      </c>
      <c r="AB254" s="62">
        <v>0</v>
      </c>
      <c r="AC254" s="36" t="s">
        <v>516</v>
      </c>
    </row>
    <row r="255" spans="1:29" s="33" customFormat="1">
      <c r="A255" s="79" t="s">
        <v>125</v>
      </c>
      <c r="B255" s="35" t="s">
        <v>126</v>
      </c>
      <c r="C255" s="44">
        <v>0</v>
      </c>
      <c r="D255" s="44">
        <v>0</v>
      </c>
      <c r="E255" s="44">
        <v>1</v>
      </c>
      <c r="F255" s="44">
        <v>10</v>
      </c>
      <c r="G255" s="44">
        <v>1</v>
      </c>
      <c r="H255" s="44">
        <v>2</v>
      </c>
      <c r="I255" s="62">
        <f t="shared" si="48"/>
        <v>21</v>
      </c>
      <c r="J255" s="44">
        <v>0</v>
      </c>
      <c r="K255" s="44">
        <v>21</v>
      </c>
      <c r="L255" s="44">
        <v>0</v>
      </c>
      <c r="M255" s="44">
        <v>0</v>
      </c>
      <c r="N255" s="44">
        <v>1</v>
      </c>
      <c r="O255" s="44">
        <v>0</v>
      </c>
      <c r="P255" s="62">
        <f t="shared" si="49"/>
        <v>0</v>
      </c>
      <c r="Q255" s="44">
        <v>0</v>
      </c>
      <c r="R255" s="44">
        <v>0</v>
      </c>
      <c r="S255" s="44">
        <v>0</v>
      </c>
      <c r="T255" s="44">
        <v>0</v>
      </c>
      <c r="U255" s="44">
        <v>0</v>
      </c>
      <c r="V255" s="44">
        <v>0</v>
      </c>
      <c r="W255" s="44">
        <v>0</v>
      </c>
      <c r="X255" s="62">
        <f t="shared" si="54"/>
        <v>31</v>
      </c>
      <c r="Y255" s="62">
        <f t="shared" si="53"/>
        <v>2</v>
      </c>
      <c r="Z255" s="44">
        <v>38</v>
      </c>
      <c r="AA255" s="62">
        <v>0</v>
      </c>
      <c r="AB255" s="62">
        <v>0</v>
      </c>
      <c r="AC255" s="36" t="s">
        <v>516</v>
      </c>
    </row>
    <row r="256" spans="1:29" s="33" customFormat="1">
      <c r="A256" s="74" t="s">
        <v>191</v>
      </c>
      <c r="B256" s="35" t="s">
        <v>192</v>
      </c>
      <c r="C256" s="44">
        <v>0</v>
      </c>
      <c r="D256" s="44">
        <v>0</v>
      </c>
      <c r="E256" s="44">
        <v>1</v>
      </c>
      <c r="F256" s="44">
        <v>10</v>
      </c>
      <c r="G256" s="44">
        <v>3</v>
      </c>
      <c r="H256" s="44">
        <v>0</v>
      </c>
      <c r="I256" s="62">
        <f t="shared" si="48"/>
        <v>0</v>
      </c>
      <c r="J256" s="44">
        <v>0</v>
      </c>
      <c r="K256" s="44">
        <v>0</v>
      </c>
      <c r="L256" s="44">
        <v>0</v>
      </c>
      <c r="M256" s="44">
        <v>0</v>
      </c>
      <c r="N256" s="44">
        <v>0</v>
      </c>
      <c r="O256" s="44">
        <v>0</v>
      </c>
      <c r="P256" s="62">
        <f t="shared" si="49"/>
        <v>0</v>
      </c>
      <c r="Q256" s="44">
        <v>0</v>
      </c>
      <c r="R256" s="44">
        <v>0</v>
      </c>
      <c r="S256" s="44">
        <v>0</v>
      </c>
      <c r="T256" s="44">
        <v>0</v>
      </c>
      <c r="U256" s="44">
        <v>0</v>
      </c>
      <c r="V256" s="44">
        <v>0</v>
      </c>
      <c r="W256" s="44">
        <v>0</v>
      </c>
      <c r="X256" s="62">
        <f t="shared" si="54"/>
        <v>10</v>
      </c>
      <c r="Y256" s="62">
        <f t="shared" si="53"/>
        <v>3</v>
      </c>
      <c r="Z256" s="44">
        <v>12</v>
      </c>
      <c r="AA256" s="62">
        <v>0</v>
      </c>
      <c r="AB256" s="62">
        <v>0</v>
      </c>
      <c r="AC256" s="36" t="s">
        <v>516</v>
      </c>
    </row>
    <row r="257" spans="1:29" s="33" customFormat="1">
      <c r="A257" s="79" t="s">
        <v>125</v>
      </c>
      <c r="B257" s="35" t="s">
        <v>126</v>
      </c>
      <c r="C257" s="44"/>
      <c r="D257" s="44"/>
      <c r="E257" s="62">
        <v>4</v>
      </c>
      <c r="F257" s="62">
        <v>38</v>
      </c>
      <c r="G257" s="62">
        <v>3</v>
      </c>
      <c r="H257" s="62">
        <v>3</v>
      </c>
      <c r="I257" s="62">
        <v>24</v>
      </c>
      <c r="J257" s="62">
        <v>0</v>
      </c>
      <c r="K257" s="62">
        <v>8</v>
      </c>
      <c r="L257" s="62">
        <v>8</v>
      </c>
      <c r="M257" s="62">
        <v>8</v>
      </c>
      <c r="N257" s="62">
        <v>4</v>
      </c>
      <c r="O257" s="62">
        <v>0</v>
      </c>
      <c r="P257" s="62">
        <v>0</v>
      </c>
      <c r="Q257" s="62">
        <v>0</v>
      </c>
      <c r="R257" s="62">
        <v>0</v>
      </c>
      <c r="S257" s="62">
        <v>0</v>
      </c>
      <c r="T257" s="62">
        <v>0</v>
      </c>
      <c r="U257" s="62">
        <v>0</v>
      </c>
      <c r="V257" s="62">
        <v>0</v>
      </c>
      <c r="W257" s="62">
        <v>0</v>
      </c>
      <c r="X257" s="62">
        <v>62</v>
      </c>
      <c r="Y257" s="62">
        <v>7</v>
      </c>
      <c r="Z257" s="62">
        <v>62</v>
      </c>
      <c r="AA257" s="62"/>
      <c r="AB257" s="44"/>
      <c r="AC257" s="36" t="s">
        <v>517</v>
      </c>
    </row>
    <row r="258" spans="1:29" s="33" customFormat="1">
      <c r="A258" s="74" t="s">
        <v>219</v>
      </c>
      <c r="B258" s="35" t="s">
        <v>220</v>
      </c>
      <c r="C258" s="44"/>
      <c r="D258" s="44"/>
      <c r="E258" s="62">
        <v>2</v>
      </c>
      <c r="F258" s="62">
        <v>22</v>
      </c>
      <c r="G258" s="62">
        <v>1</v>
      </c>
      <c r="H258" s="62">
        <v>0</v>
      </c>
      <c r="I258" s="62">
        <v>0</v>
      </c>
      <c r="J258" s="62">
        <v>0</v>
      </c>
      <c r="K258" s="62">
        <v>0</v>
      </c>
      <c r="L258" s="62">
        <v>0</v>
      </c>
      <c r="M258" s="62">
        <v>0</v>
      </c>
      <c r="N258" s="62">
        <v>0</v>
      </c>
      <c r="O258" s="62">
        <v>0</v>
      </c>
      <c r="P258" s="62">
        <v>0</v>
      </c>
      <c r="Q258" s="62">
        <v>0</v>
      </c>
      <c r="R258" s="62">
        <v>0</v>
      </c>
      <c r="S258" s="62">
        <v>0</v>
      </c>
      <c r="T258" s="62">
        <v>0</v>
      </c>
      <c r="U258" s="62">
        <v>0</v>
      </c>
      <c r="V258" s="62">
        <v>0</v>
      </c>
      <c r="W258" s="62">
        <v>0</v>
      </c>
      <c r="X258" s="62">
        <v>22</v>
      </c>
      <c r="Y258" s="62">
        <v>1</v>
      </c>
      <c r="Z258" s="62">
        <v>22</v>
      </c>
      <c r="AA258" s="62"/>
      <c r="AB258" s="44"/>
      <c r="AC258" s="36" t="s">
        <v>517</v>
      </c>
    </row>
    <row r="259" spans="1:29" s="33" customFormat="1">
      <c r="A259" s="79" t="s">
        <v>145</v>
      </c>
      <c r="B259" s="58" t="s">
        <v>146</v>
      </c>
      <c r="C259" s="44"/>
      <c r="D259" s="44"/>
      <c r="E259" s="62">
        <v>2</v>
      </c>
      <c r="F259" s="62">
        <v>17</v>
      </c>
      <c r="G259" s="62">
        <v>11</v>
      </c>
      <c r="H259" s="62">
        <v>0</v>
      </c>
      <c r="I259" s="62">
        <v>0</v>
      </c>
      <c r="J259" s="62">
        <v>0</v>
      </c>
      <c r="K259" s="62">
        <v>0</v>
      </c>
      <c r="L259" s="62">
        <v>0</v>
      </c>
      <c r="M259" s="62">
        <v>0</v>
      </c>
      <c r="N259" s="62">
        <v>0</v>
      </c>
      <c r="O259" s="62">
        <v>0</v>
      </c>
      <c r="P259" s="62">
        <v>0</v>
      </c>
      <c r="Q259" s="62">
        <v>0</v>
      </c>
      <c r="R259" s="62">
        <v>0</v>
      </c>
      <c r="S259" s="62">
        <v>0</v>
      </c>
      <c r="T259" s="62">
        <v>0</v>
      </c>
      <c r="U259" s="62">
        <v>0</v>
      </c>
      <c r="V259" s="62">
        <v>0</v>
      </c>
      <c r="W259" s="62">
        <v>0</v>
      </c>
      <c r="X259" s="62">
        <v>17</v>
      </c>
      <c r="Y259" s="62">
        <v>11</v>
      </c>
      <c r="Z259" s="62">
        <v>17</v>
      </c>
      <c r="AA259" s="62"/>
      <c r="AB259" s="44"/>
      <c r="AC259" s="36" t="s">
        <v>517</v>
      </c>
    </row>
    <row r="260" spans="1:29" s="33" customFormat="1">
      <c r="A260" s="74" t="s">
        <v>147</v>
      </c>
      <c r="B260" s="35" t="s">
        <v>148</v>
      </c>
      <c r="C260" s="44"/>
      <c r="D260" s="44"/>
      <c r="E260" s="62">
        <v>4</v>
      </c>
      <c r="F260" s="62">
        <v>60</v>
      </c>
      <c r="G260" s="62">
        <v>29</v>
      </c>
      <c r="H260" s="62">
        <v>2</v>
      </c>
      <c r="I260" s="62">
        <v>20</v>
      </c>
      <c r="J260" s="62">
        <v>0</v>
      </c>
      <c r="K260" s="62">
        <v>0</v>
      </c>
      <c r="L260" s="62">
        <v>10</v>
      </c>
      <c r="M260" s="62">
        <v>10</v>
      </c>
      <c r="N260" s="62">
        <v>9</v>
      </c>
      <c r="O260" s="62">
        <v>0</v>
      </c>
      <c r="P260" s="62">
        <v>0</v>
      </c>
      <c r="Q260" s="62">
        <v>0</v>
      </c>
      <c r="R260" s="62">
        <v>0</v>
      </c>
      <c r="S260" s="62">
        <v>0</v>
      </c>
      <c r="T260" s="62">
        <v>0</v>
      </c>
      <c r="U260" s="62">
        <v>0</v>
      </c>
      <c r="V260" s="62">
        <v>0</v>
      </c>
      <c r="W260" s="62">
        <v>0</v>
      </c>
      <c r="X260" s="62">
        <v>80</v>
      </c>
      <c r="Y260" s="62">
        <v>38</v>
      </c>
      <c r="Z260" s="62">
        <v>80</v>
      </c>
      <c r="AA260" s="62"/>
      <c r="AB260" s="44"/>
      <c r="AC260" s="36" t="s">
        <v>517</v>
      </c>
    </row>
    <row r="261" spans="1:29" s="33" customFormat="1">
      <c r="A261" s="30" t="s">
        <v>260</v>
      </c>
      <c r="B261" s="50" t="s">
        <v>311</v>
      </c>
      <c r="C261" s="44"/>
      <c r="D261" s="44"/>
      <c r="E261" s="62">
        <v>7</v>
      </c>
      <c r="F261" s="62">
        <v>118</v>
      </c>
      <c r="G261" s="62">
        <v>3</v>
      </c>
      <c r="H261" s="62">
        <v>6</v>
      </c>
      <c r="I261" s="62">
        <v>88</v>
      </c>
      <c r="J261" s="62">
        <v>16</v>
      </c>
      <c r="K261" s="62">
        <v>32</v>
      </c>
      <c r="L261" s="62">
        <v>16</v>
      </c>
      <c r="M261" s="62">
        <v>24</v>
      </c>
      <c r="N261" s="62">
        <v>0</v>
      </c>
      <c r="O261" s="62">
        <v>0</v>
      </c>
      <c r="P261" s="62">
        <v>0</v>
      </c>
      <c r="Q261" s="62">
        <v>0</v>
      </c>
      <c r="R261" s="62">
        <v>0</v>
      </c>
      <c r="S261" s="62">
        <v>0</v>
      </c>
      <c r="T261" s="62">
        <v>0</v>
      </c>
      <c r="U261" s="62">
        <v>0</v>
      </c>
      <c r="V261" s="62">
        <v>0</v>
      </c>
      <c r="W261" s="62">
        <v>0</v>
      </c>
      <c r="X261" s="62">
        <v>206</v>
      </c>
      <c r="Y261" s="62">
        <v>3</v>
      </c>
      <c r="Z261" s="62">
        <v>206</v>
      </c>
      <c r="AA261" s="62"/>
      <c r="AB261" s="44"/>
      <c r="AC261" s="36" t="s">
        <v>517</v>
      </c>
    </row>
    <row r="262" spans="1:29" s="33" customFormat="1">
      <c r="A262" s="74" t="s">
        <v>182</v>
      </c>
      <c r="B262" s="35" t="s">
        <v>183</v>
      </c>
      <c r="C262" s="44"/>
      <c r="D262" s="44"/>
      <c r="E262" s="44"/>
      <c r="F262" s="44"/>
      <c r="G262" s="44"/>
      <c r="H262" s="44">
        <v>3</v>
      </c>
      <c r="I262" s="62">
        <f t="shared" ref="I262:I270" si="55">J262+K262+L262+M262</f>
        <v>44</v>
      </c>
      <c r="J262" s="44">
        <v>30</v>
      </c>
      <c r="K262" s="44"/>
      <c r="L262" s="44">
        <v>14</v>
      </c>
      <c r="M262" s="44"/>
      <c r="N262" s="44">
        <v>13</v>
      </c>
      <c r="O262" s="44"/>
      <c r="P262" s="62">
        <f t="shared" ref="P262:P270" si="56">Q262+R262+S262</f>
        <v>0</v>
      </c>
      <c r="Q262" s="44"/>
      <c r="R262" s="44"/>
      <c r="S262" s="44"/>
      <c r="T262" s="44"/>
      <c r="U262" s="44"/>
      <c r="V262" s="44"/>
      <c r="W262" s="44"/>
      <c r="X262" s="62">
        <f t="shared" ref="X262:X274" si="57">D262+F262+I262+P262+V262</f>
        <v>44</v>
      </c>
      <c r="Y262" s="62">
        <f t="shared" ref="Y262:Y274" si="58">G262+N262+T262+W262</f>
        <v>13</v>
      </c>
      <c r="Z262" s="44">
        <v>44</v>
      </c>
      <c r="AA262" s="44"/>
      <c r="AB262" s="44"/>
      <c r="AC262" s="36" t="s">
        <v>518</v>
      </c>
    </row>
    <row r="263" spans="1:29" s="33" customFormat="1">
      <c r="A263" s="79" t="s">
        <v>125</v>
      </c>
      <c r="B263" s="35" t="s">
        <v>126</v>
      </c>
      <c r="C263" s="44"/>
      <c r="D263" s="44"/>
      <c r="E263" s="44">
        <v>1</v>
      </c>
      <c r="F263" s="44">
        <v>12</v>
      </c>
      <c r="G263" s="44"/>
      <c r="H263" s="44">
        <v>2</v>
      </c>
      <c r="I263" s="62">
        <f t="shared" si="55"/>
        <v>21</v>
      </c>
      <c r="J263" s="44"/>
      <c r="K263" s="44">
        <v>13</v>
      </c>
      <c r="L263" s="44"/>
      <c r="M263" s="44">
        <v>8</v>
      </c>
      <c r="N263" s="44">
        <v>1</v>
      </c>
      <c r="O263" s="44"/>
      <c r="P263" s="62">
        <f t="shared" si="56"/>
        <v>0</v>
      </c>
      <c r="Q263" s="44"/>
      <c r="R263" s="44"/>
      <c r="S263" s="44"/>
      <c r="T263" s="44"/>
      <c r="U263" s="44"/>
      <c r="V263" s="44"/>
      <c r="W263" s="44"/>
      <c r="X263" s="62">
        <f t="shared" si="57"/>
        <v>33</v>
      </c>
      <c r="Y263" s="62">
        <f t="shared" si="58"/>
        <v>1</v>
      </c>
      <c r="Z263" s="44">
        <v>33</v>
      </c>
      <c r="AA263" s="44"/>
      <c r="AB263" s="44"/>
      <c r="AC263" s="36" t="s">
        <v>518</v>
      </c>
    </row>
    <row r="264" spans="1:29" s="33" customFormat="1">
      <c r="A264" s="74" t="s">
        <v>127</v>
      </c>
      <c r="B264" s="35" t="s">
        <v>128</v>
      </c>
      <c r="C264" s="44"/>
      <c r="D264" s="44"/>
      <c r="E264" s="44">
        <v>1</v>
      </c>
      <c r="F264" s="44">
        <v>18</v>
      </c>
      <c r="G264" s="44"/>
      <c r="H264" s="44">
        <v>6</v>
      </c>
      <c r="I264" s="62">
        <f t="shared" si="55"/>
        <v>66</v>
      </c>
      <c r="J264" s="44">
        <v>29</v>
      </c>
      <c r="K264" s="44">
        <v>18</v>
      </c>
      <c r="L264" s="44">
        <v>10</v>
      </c>
      <c r="M264" s="44">
        <v>9</v>
      </c>
      <c r="N264" s="44">
        <v>6</v>
      </c>
      <c r="O264" s="44"/>
      <c r="P264" s="62">
        <f t="shared" si="56"/>
        <v>0</v>
      </c>
      <c r="Q264" s="44"/>
      <c r="R264" s="44"/>
      <c r="S264" s="44"/>
      <c r="T264" s="44"/>
      <c r="U264" s="44"/>
      <c r="V264" s="44"/>
      <c r="W264" s="44"/>
      <c r="X264" s="62">
        <f t="shared" si="57"/>
        <v>84</v>
      </c>
      <c r="Y264" s="62">
        <f t="shared" si="58"/>
        <v>6</v>
      </c>
      <c r="Z264" s="44">
        <v>84</v>
      </c>
      <c r="AA264" s="44"/>
      <c r="AB264" s="44"/>
      <c r="AC264" s="36" t="s">
        <v>518</v>
      </c>
    </row>
    <row r="265" spans="1:29" s="33" customFormat="1">
      <c r="A265" s="74" t="s">
        <v>219</v>
      </c>
      <c r="B265" s="35" t="s">
        <v>220</v>
      </c>
      <c r="C265" s="44"/>
      <c r="D265" s="44"/>
      <c r="E265" s="44"/>
      <c r="F265" s="44"/>
      <c r="G265" s="44"/>
      <c r="H265" s="44">
        <v>1</v>
      </c>
      <c r="I265" s="62">
        <f t="shared" si="55"/>
        <v>24</v>
      </c>
      <c r="J265" s="44"/>
      <c r="K265" s="44"/>
      <c r="L265" s="44">
        <v>24</v>
      </c>
      <c r="M265" s="44"/>
      <c r="N265" s="44">
        <v>6</v>
      </c>
      <c r="O265" s="44"/>
      <c r="P265" s="62">
        <f t="shared" si="56"/>
        <v>0</v>
      </c>
      <c r="Q265" s="44"/>
      <c r="R265" s="44"/>
      <c r="S265" s="44"/>
      <c r="T265" s="44"/>
      <c r="U265" s="44"/>
      <c r="V265" s="44"/>
      <c r="W265" s="44"/>
      <c r="X265" s="62">
        <f t="shared" si="57"/>
        <v>24</v>
      </c>
      <c r="Y265" s="62">
        <f t="shared" si="58"/>
        <v>6</v>
      </c>
      <c r="Z265" s="44">
        <v>24</v>
      </c>
      <c r="AA265" s="44"/>
      <c r="AB265" s="44"/>
      <c r="AC265" s="36" t="s">
        <v>518</v>
      </c>
    </row>
    <row r="266" spans="1:29" s="33" customFormat="1">
      <c r="A266" s="74" t="s">
        <v>191</v>
      </c>
      <c r="B266" s="35" t="s">
        <v>192</v>
      </c>
      <c r="C266" s="44"/>
      <c r="D266" s="44"/>
      <c r="E266" s="44"/>
      <c r="F266" s="44"/>
      <c r="G266" s="44"/>
      <c r="H266" s="44">
        <v>3</v>
      </c>
      <c r="I266" s="62">
        <f t="shared" si="55"/>
        <v>36</v>
      </c>
      <c r="J266" s="44"/>
      <c r="K266" s="44"/>
      <c r="L266" s="44">
        <v>36</v>
      </c>
      <c r="M266" s="44"/>
      <c r="N266" s="44">
        <v>17</v>
      </c>
      <c r="O266" s="44"/>
      <c r="P266" s="62">
        <f t="shared" si="56"/>
        <v>0</v>
      </c>
      <c r="Q266" s="44"/>
      <c r="R266" s="44"/>
      <c r="S266" s="44"/>
      <c r="T266" s="44"/>
      <c r="U266" s="44"/>
      <c r="V266" s="44"/>
      <c r="W266" s="44"/>
      <c r="X266" s="62">
        <f t="shared" si="57"/>
        <v>36</v>
      </c>
      <c r="Y266" s="62">
        <f t="shared" si="58"/>
        <v>17</v>
      </c>
      <c r="Z266" s="44">
        <v>36</v>
      </c>
      <c r="AA266" s="44"/>
      <c r="AB266" s="31"/>
      <c r="AC266" s="36" t="s">
        <v>518</v>
      </c>
    </row>
    <row r="267" spans="1:29" s="33" customFormat="1">
      <c r="A267" s="74" t="s">
        <v>456</v>
      </c>
      <c r="B267" s="35" t="s">
        <v>446</v>
      </c>
      <c r="C267" s="31"/>
      <c r="D267" s="31"/>
      <c r="E267" s="31">
        <v>3</v>
      </c>
      <c r="F267" s="31">
        <v>54</v>
      </c>
      <c r="G267" s="31">
        <v>30</v>
      </c>
      <c r="H267" s="31">
        <v>3</v>
      </c>
      <c r="I267" s="62">
        <f t="shared" si="55"/>
        <v>54</v>
      </c>
      <c r="J267" s="31">
        <v>54</v>
      </c>
      <c r="K267" s="31"/>
      <c r="L267" s="31"/>
      <c r="M267" s="31"/>
      <c r="N267" s="31">
        <v>33</v>
      </c>
      <c r="O267" s="31"/>
      <c r="P267" s="62">
        <f t="shared" si="56"/>
        <v>0</v>
      </c>
      <c r="Q267" s="31"/>
      <c r="R267" s="31"/>
      <c r="S267" s="31"/>
      <c r="T267" s="31"/>
      <c r="U267" s="31"/>
      <c r="V267" s="31"/>
      <c r="W267" s="31"/>
      <c r="X267" s="62">
        <f t="shared" si="57"/>
        <v>108</v>
      </c>
      <c r="Y267" s="62">
        <f t="shared" si="58"/>
        <v>63</v>
      </c>
      <c r="Z267" s="31">
        <v>108</v>
      </c>
      <c r="AA267" s="31"/>
      <c r="AB267" s="31"/>
      <c r="AC267" s="36" t="s">
        <v>518</v>
      </c>
    </row>
    <row r="268" spans="1:29" s="33" customFormat="1">
      <c r="A268" s="344" t="s">
        <v>327</v>
      </c>
      <c r="B268" s="35" t="s">
        <v>328</v>
      </c>
      <c r="C268" s="31"/>
      <c r="D268" s="362"/>
      <c r="E268" s="362"/>
      <c r="F268" s="362"/>
      <c r="G268" s="362"/>
      <c r="H268" s="31">
        <v>2</v>
      </c>
      <c r="I268" s="62">
        <f t="shared" si="55"/>
        <v>40</v>
      </c>
      <c r="J268" s="362"/>
      <c r="K268" s="31"/>
      <c r="L268" s="31">
        <v>40</v>
      </c>
      <c r="M268" s="362"/>
      <c r="N268" s="31">
        <v>15</v>
      </c>
      <c r="O268" s="362"/>
      <c r="P268" s="62">
        <f t="shared" si="56"/>
        <v>0</v>
      </c>
      <c r="Q268" s="362"/>
      <c r="R268" s="362"/>
      <c r="S268" s="362"/>
      <c r="T268" s="362"/>
      <c r="U268" s="31"/>
      <c r="V268" s="31"/>
      <c r="W268" s="31"/>
      <c r="X268" s="62">
        <f t="shared" si="57"/>
        <v>40</v>
      </c>
      <c r="Y268" s="62">
        <f t="shared" si="58"/>
        <v>15</v>
      </c>
      <c r="Z268" s="31">
        <v>40</v>
      </c>
      <c r="AA268" s="31"/>
      <c r="AB268" s="31"/>
      <c r="AC268" s="36" t="s">
        <v>518</v>
      </c>
    </row>
    <row r="269" spans="1:29" s="33" customFormat="1">
      <c r="A269" s="74" t="s">
        <v>147</v>
      </c>
      <c r="B269" s="35" t="s">
        <v>148</v>
      </c>
      <c r="C269" s="31"/>
      <c r="D269" s="31"/>
      <c r="E269" s="31">
        <v>1</v>
      </c>
      <c r="F269" s="31">
        <v>15</v>
      </c>
      <c r="G269" s="31">
        <v>6</v>
      </c>
      <c r="H269" s="31">
        <v>1</v>
      </c>
      <c r="I269" s="62">
        <f t="shared" si="55"/>
        <v>15</v>
      </c>
      <c r="J269" s="31"/>
      <c r="K269" s="31"/>
      <c r="L269" s="31">
        <v>15</v>
      </c>
      <c r="M269" s="31"/>
      <c r="N269" s="31">
        <v>6</v>
      </c>
      <c r="O269" s="31"/>
      <c r="P269" s="62">
        <f t="shared" si="56"/>
        <v>0</v>
      </c>
      <c r="Q269" s="31"/>
      <c r="R269" s="31"/>
      <c r="S269" s="31"/>
      <c r="T269" s="31"/>
      <c r="U269" s="31"/>
      <c r="V269" s="31"/>
      <c r="W269" s="31"/>
      <c r="X269" s="62">
        <f t="shared" si="57"/>
        <v>30</v>
      </c>
      <c r="Y269" s="62">
        <f t="shared" si="58"/>
        <v>12</v>
      </c>
      <c r="Z269" s="31">
        <v>30</v>
      </c>
      <c r="AA269" s="31"/>
      <c r="AB269" s="31"/>
      <c r="AC269" s="36" t="s">
        <v>518</v>
      </c>
    </row>
    <row r="270" spans="1:29" s="33" customFormat="1">
      <c r="A270" s="74" t="s">
        <v>512</v>
      </c>
      <c r="B270" s="35" t="s">
        <v>513</v>
      </c>
      <c r="C270" s="31"/>
      <c r="D270" s="31"/>
      <c r="E270" s="31"/>
      <c r="F270" s="31"/>
      <c r="G270" s="31"/>
      <c r="H270" s="31">
        <v>3</v>
      </c>
      <c r="I270" s="62">
        <f t="shared" si="55"/>
        <v>29</v>
      </c>
      <c r="J270" s="31"/>
      <c r="K270" s="31">
        <v>29</v>
      </c>
      <c r="L270" s="31"/>
      <c r="M270" s="31"/>
      <c r="N270" s="31">
        <v>14</v>
      </c>
      <c r="O270" s="31"/>
      <c r="P270" s="62">
        <f t="shared" si="56"/>
        <v>0</v>
      </c>
      <c r="Q270" s="31"/>
      <c r="R270" s="31"/>
      <c r="S270" s="31"/>
      <c r="T270" s="31"/>
      <c r="U270" s="31"/>
      <c r="V270" s="31"/>
      <c r="W270" s="31"/>
      <c r="X270" s="62">
        <f t="shared" si="57"/>
        <v>29</v>
      </c>
      <c r="Y270" s="62">
        <f t="shared" si="58"/>
        <v>14</v>
      </c>
      <c r="Z270" s="31">
        <v>29</v>
      </c>
      <c r="AA270" s="31"/>
      <c r="AB270" s="31"/>
      <c r="AC270" s="36" t="s">
        <v>518</v>
      </c>
    </row>
    <row r="271" spans="1:29" s="33" customFormat="1">
      <c r="A271" s="74" t="s">
        <v>143</v>
      </c>
      <c r="B271" s="35" t="s">
        <v>144</v>
      </c>
      <c r="C271" s="44"/>
      <c r="D271" s="44"/>
      <c r="E271" s="44">
        <v>2</v>
      </c>
      <c r="F271" s="44">
        <v>32</v>
      </c>
      <c r="G271" s="44">
        <v>32</v>
      </c>
      <c r="H271" s="44"/>
      <c r="I271" s="62">
        <f>J271+K271+L271+M271</f>
        <v>0</v>
      </c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62">
        <f t="shared" si="57"/>
        <v>32</v>
      </c>
      <c r="Y271" s="62">
        <f t="shared" si="58"/>
        <v>32</v>
      </c>
      <c r="Z271" s="44">
        <v>32</v>
      </c>
      <c r="AA271" s="44"/>
      <c r="AB271" s="44"/>
      <c r="AC271" s="36" t="s">
        <v>519</v>
      </c>
    </row>
    <row r="272" spans="1:29" s="33" customFormat="1" ht="12">
      <c r="A272" s="61" t="s">
        <v>219</v>
      </c>
      <c r="B272" s="50" t="s">
        <v>220</v>
      </c>
      <c r="C272" s="44"/>
      <c r="D272" s="44"/>
      <c r="E272" s="44"/>
      <c r="F272" s="44"/>
      <c r="G272" s="44"/>
      <c r="H272" s="44">
        <v>2</v>
      </c>
      <c r="I272" s="62">
        <f t="shared" ref="I272:I300" si="59">J272+K272+L272+M272</f>
        <v>24</v>
      </c>
      <c r="J272" s="44"/>
      <c r="K272" s="44"/>
      <c r="L272" s="44">
        <v>24</v>
      </c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62">
        <f t="shared" si="57"/>
        <v>24</v>
      </c>
      <c r="Y272" s="62">
        <f t="shared" si="58"/>
        <v>0</v>
      </c>
      <c r="Z272" s="44">
        <v>24</v>
      </c>
      <c r="AA272" s="44"/>
      <c r="AB272" s="44"/>
      <c r="AC272" s="36" t="s">
        <v>519</v>
      </c>
    </row>
    <row r="273" spans="1:29" s="33" customFormat="1">
      <c r="A273" s="79" t="s">
        <v>145</v>
      </c>
      <c r="B273" s="58" t="s">
        <v>146</v>
      </c>
      <c r="C273" s="44"/>
      <c r="D273" s="44"/>
      <c r="E273" s="44">
        <v>2</v>
      </c>
      <c r="F273" s="44">
        <v>18</v>
      </c>
      <c r="G273" s="44">
        <v>8</v>
      </c>
      <c r="H273" s="44"/>
      <c r="I273" s="62">
        <f t="shared" si="59"/>
        <v>0</v>
      </c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62">
        <f>D273+F273+I273+P273+V273</f>
        <v>18</v>
      </c>
      <c r="Y273" s="62">
        <f>G273+N273+T273+W273</f>
        <v>8</v>
      </c>
      <c r="Z273" s="44">
        <v>18</v>
      </c>
      <c r="AA273" s="44"/>
      <c r="AB273" s="44"/>
      <c r="AC273" s="36" t="s">
        <v>519</v>
      </c>
    </row>
    <row r="274" spans="1:29" s="33" customFormat="1">
      <c r="A274" s="74" t="s">
        <v>191</v>
      </c>
      <c r="B274" s="35" t="s">
        <v>192</v>
      </c>
      <c r="C274" s="44"/>
      <c r="D274" s="44"/>
      <c r="E274" s="44">
        <v>1</v>
      </c>
      <c r="F274" s="44">
        <v>12</v>
      </c>
      <c r="G274" s="44">
        <v>3</v>
      </c>
      <c r="H274" s="44">
        <v>1</v>
      </c>
      <c r="I274" s="62">
        <f t="shared" si="59"/>
        <v>16</v>
      </c>
      <c r="J274" s="44"/>
      <c r="K274" s="44"/>
      <c r="L274" s="44">
        <v>16</v>
      </c>
      <c r="M274" s="44"/>
      <c r="N274" s="44">
        <v>3</v>
      </c>
      <c r="O274" s="44"/>
      <c r="P274" s="44"/>
      <c r="Q274" s="44"/>
      <c r="R274" s="44"/>
      <c r="S274" s="44"/>
      <c r="T274" s="44"/>
      <c r="U274" s="44"/>
      <c r="V274" s="44"/>
      <c r="W274" s="44"/>
      <c r="X274" s="62">
        <f t="shared" si="57"/>
        <v>28</v>
      </c>
      <c r="Y274" s="62">
        <f t="shared" si="58"/>
        <v>6</v>
      </c>
      <c r="Z274" s="44">
        <v>28</v>
      </c>
      <c r="AA274" s="44"/>
      <c r="AB274" s="44"/>
      <c r="AC274" s="36" t="s">
        <v>519</v>
      </c>
    </row>
    <row r="275" spans="1:29" s="33" customFormat="1">
      <c r="A275" s="30" t="s">
        <v>260</v>
      </c>
      <c r="B275" s="50" t="s">
        <v>311</v>
      </c>
      <c r="C275" s="44"/>
      <c r="D275" s="44"/>
      <c r="E275" s="44">
        <v>5</v>
      </c>
      <c r="F275" s="44">
        <v>90</v>
      </c>
      <c r="G275" s="44">
        <v>18</v>
      </c>
      <c r="H275" s="44">
        <v>7</v>
      </c>
      <c r="I275" s="62">
        <f t="shared" si="59"/>
        <v>126</v>
      </c>
      <c r="J275" s="44">
        <v>36</v>
      </c>
      <c r="K275" s="44"/>
      <c r="L275" s="44">
        <v>36</v>
      </c>
      <c r="M275" s="44">
        <v>54</v>
      </c>
      <c r="N275" s="44">
        <v>18</v>
      </c>
      <c r="O275" s="44"/>
      <c r="P275" s="44"/>
      <c r="Q275" s="44"/>
      <c r="R275" s="44"/>
      <c r="S275" s="44"/>
      <c r="T275" s="44"/>
      <c r="U275" s="44"/>
      <c r="V275" s="44"/>
      <c r="W275" s="44"/>
      <c r="X275" s="62">
        <f>D275+F275+I275+P275+V275</f>
        <v>216</v>
      </c>
      <c r="Y275" s="62">
        <f>G275+N275+T275+W275</f>
        <v>36</v>
      </c>
      <c r="Z275" s="44">
        <v>216</v>
      </c>
      <c r="AA275" s="44"/>
      <c r="AB275" s="44"/>
      <c r="AC275" s="36" t="s">
        <v>519</v>
      </c>
    </row>
    <row r="276" spans="1:29" s="367" customFormat="1" ht="13.5" customHeight="1">
      <c r="A276" s="74" t="s">
        <v>180</v>
      </c>
      <c r="B276" s="35" t="s">
        <v>181</v>
      </c>
      <c r="C276" s="44"/>
      <c r="D276" s="44"/>
      <c r="E276" s="44">
        <v>2</v>
      </c>
      <c r="F276" s="44">
        <v>34</v>
      </c>
      <c r="G276" s="44">
        <v>16</v>
      </c>
      <c r="H276" s="44">
        <v>1</v>
      </c>
      <c r="I276" s="44">
        <f t="shared" si="59"/>
        <v>12</v>
      </c>
      <c r="J276" s="44">
        <v>12</v>
      </c>
      <c r="K276" s="44"/>
      <c r="L276" s="44"/>
      <c r="M276" s="44"/>
      <c r="N276" s="44">
        <v>7</v>
      </c>
      <c r="O276" s="44"/>
      <c r="P276" s="44"/>
      <c r="Q276" s="44"/>
      <c r="R276" s="44"/>
      <c r="S276" s="44"/>
      <c r="T276" s="44"/>
      <c r="U276" s="44"/>
      <c r="V276" s="44"/>
      <c r="W276" s="44"/>
      <c r="X276" s="44">
        <f t="shared" ref="X276:X307" si="60">D276+F276+I276+P276+V276</f>
        <v>46</v>
      </c>
      <c r="Y276" s="44">
        <f t="shared" ref="Y276:Y295" si="61">G276+N276+T276+W276</f>
        <v>23</v>
      </c>
      <c r="Z276" s="44">
        <v>46</v>
      </c>
      <c r="AA276" s="44"/>
      <c r="AB276" s="44"/>
      <c r="AC276" s="366" t="s">
        <v>520</v>
      </c>
    </row>
    <row r="277" spans="1:29" s="367" customFormat="1" ht="12.75" customHeight="1">
      <c r="A277" s="74" t="s">
        <v>182</v>
      </c>
      <c r="B277" s="35" t="s">
        <v>183</v>
      </c>
      <c r="C277" s="44"/>
      <c r="D277" s="44"/>
      <c r="E277" s="44">
        <v>3</v>
      </c>
      <c r="F277" s="44">
        <v>48</v>
      </c>
      <c r="G277" s="44">
        <v>0</v>
      </c>
      <c r="H277" s="44">
        <v>2</v>
      </c>
      <c r="I277" s="44">
        <f t="shared" si="59"/>
        <v>34</v>
      </c>
      <c r="J277" s="44">
        <v>34</v>
      </c>
      <c r="K277" s="44"/>
      <c r="L277" s="44"/>
      <c r="M277" s="44"/>
      <c r="N277" s="44">
        <v>0</v>
      </c>
      <c r="O277" s="44"/>
      <c r="P277" s="44"/>
      <c r="Q277" s="44"/>
      <c r="R277" s="44"/>
      <c r="S277" s="44"/>
      <c r="T277" s="44"/>
      <c r="U277" s="44"/>
      <c r="V277" s="44"/>
      <c r="W277" s="44"/>
      <c r="X277" s="44">
        <f t="shared" si="60"/>
        <v>82</v>
      </c>
      <c r="Y277" s="44">
        <f t="shared" si="61"/>
        <v>0</v>
      </c>
      <c r="Z277" s="44">
        <v>82</v>
      </c>
      <c r="AA277" s="44"/>
      <c r="AB277" s="44"/>
      <c r="AC277" s="366" t="s">
        <v>520</v>
      </c>
    </row>
    <row r="278" spans="1:29" s="367" customFormat="1" ht="13.5" customHeight="1">
      <c r="A278" s="79" t="s">
        <v>125</v>
      </c>
      <c r="B278" s="35" t="s">
        <v>126</v>
      </c>
      <c r="C278" s="44"/>
      <c r="D278" s="44"/>
      <c r="E278" s="44">
        <v>4</v>
      </c>
      <c r="F278" s="44">
        <v>78</v>
      </c>
      <c r="G278" s="44">
        <v>2</v>
      </c>
      <c r="H278" s="44">
        <v>0</v>
      </c>
      <c r="I278" s="44">
        <f t="shared" si="59"/>
        <v>0</v>
      </c>
      <c r="J278" s="44"/>
      <c r="K278" s="44"/>
      <c r="L278" s="44"/>
      <c r="M278" s="44"/>
      <c r="N278" s="44">
        <v>0</v>
      </c>
      <c r="O278" s="44"/>
      <c r="P278" s="44"/>
      <c r="Q278" s="44"/>
      <c r="R278" s="44"/>
      <c r="S278" s="44"/>
      <c r="T278" s="44"/>
      <c r="U278" s="44"/>
      <c r="V278" s="44"/>
      <c r="W278" s="44"/>
      <c r="X278" s="44">
        <f t="shared" si="60"/>
        <v>78</v>
      </c>
      <c r="Y278" s="44">
        <f t="shared" si="61"/>
        <v>2</v>
      </c>
      <c r="Z278" s="44">
        <v>78</v>
      </c>
      <c r="AA278" s="44"/>
      <c r="AB278" s="44">
        <v>2</v>
      </c>
      <c r="AC278" s="366" t="s">
        <v>520</v>
      </c>
    </row>
    <row r="279" spans="1:29" s="367" customFormat="1" ht="15" customHeight="1">
      <c r="A279" s="74" t="s">
        <v>127</v>
      </c>
      <c r="B279" s="35" t="s">
        <v>128</v>
      </c>
      <c r="C279" s="44"/>
      <c r="D279" s="44"/>
      <c r="E279" s="44">
        <v>2</v>
      </c>
      <c r="F279" s="44">
        <v>35</v>
      </c>
      <c r="G279" s="44">
        <v>2</v>
      </c>
      <c r="H279" s="44">
        <v>1</v>
      </c>
      <c r="I279" s="44">
        <f t="shared" si="59"/>
        <v>15</v>
      </c>
      <c r="J279" s="44">
        <v>15</v>
      </c>
      <c r="K279" s="44"/>
      <c r="L279" s="44"/>
      <c r="M279" s="44"/>
      <c r="N279" s="44">
        <v>1</v>
      </c>
      <c r="O279" s="44"/>
      <c r="P279" s="44"/>
      <c r="Q279" s="44"/>
      <c r="R279" s="44"/>
      <c r="S279" s="44"/>
      <c r="T279" s="44"/>
      <c r="U279" s="44"/>
      <c r="V279" s="44"/>
      <c r="W279" s="44"/>
      <c r="X279" s="44">
        <f t="shared" si="60"/>
        <v>50</v>
      </c>
      <c r="Y279" s="44">
        <f t="shared" si="61"/>
        <v>3</v>
      </c>
      <c r="Z279" s="44">
        <v>50</v>
      </c>
      <c r="AA279" s="44"/>
      <c r="AB279" s="44">
        <v>2</v>
      </c>
      <c r="AC279" s="366" t="s">
        <v>520</v>
      </c>
    </row>
    <row r="280" spans="1:29" s="367" customFormat="1" ht="11.25" customHeight="1">
      <c r="A280" s="74" t="s">
        <v>456</v>
      </c>
      <c r="B280" s="35" t="s">
        <v>446</v>
      </c>
      <c r="C280" s="44"/>
      <c r="D280" s="44"/>
      <c r="E280" s="44">
        <v>7</v>
      </c>
      <c r="F280" s="44">
        <v>114</v>
      </c>
      <c r="G280" s="44">
        <v>96</v>
      </c>
      <c r="H280" s="44">
        <v>1</v>
      </c>
      <c r="I280" s="44">
        <f t="shared" si="59"/>
        <v>13</v>
      </c>
      <c r="J280" s="44">
        <v>13</v>
      </c>
      <c r="K280" s="44"/>
      <c r="L280" s="44"/>
      <c r="M280" s="44"/>
      <c r="N280" s="44">
        <v>13</v>
      </c>
      <c r="O280" s="44"/>
      <c r="P280" s="44"/>
      <c r="Q280" s="44"/>
      <c r="R280" s="44"/>
      <c r="S280" s="44"/>
      <c r="T280" s="44"/>
      <c r="U280" s="44"/>
      <c r="V280" s="44"/>
      <c r="W280" s="44"/>
      <c r="X280" s="44">
        <f t="shared" si="60"/>
        <v>127</v>
      </c>
      <c r="Y280" s="44">
        <f t="shared" si="61"/>
        <v>109</v>
      </c>
      <c r="Z280" s="44">
        <v>127</v>
      </c>
      <c r="AA280" s="44"/>
      <c r="AB280" s="44"/>
      <c r="AC280" s="366" t="s">
        <v>520</v>
      </c>
    </row>
    <row r="281" spans="1:29" s="367" customFormat="1" ht="11.25" customHeight="1">
      <c r="A281" s="74" t="s">
        <v>147</v>
      </c>
      <c r="B281" s="35" t="s">
        <v>148</v>
      </c>
      <c r="C281" s="44"/>
      <c r="D281" s="44"/>
      <c r="E281" s="44">
        <v>13</v>
      </c>
      <c r="F281" s="44">
        <v>199</v>
      </c>
      <c r="G281" s="44">
        <v>79</v>
      </c>
      <c r="H281" s="44">
        <v>1</v>
      </c>
      <c r="I281" s="44">
        <f t="shared" si="59"/>
        <v>15</v>
      </c>
      <c r="J281" s="44">
        <v>15</v>
      </c>
      <c r="K281" s="44"/>
      <c r="L281" s="44"/>
      <c r="M281" s="44"/>
      <c r="N281" s="44">
        <v>4</v>
      </c>
      <c r="O281" s="44"/>
      <c r="P281" s="44"/>
      <c r="Q281" s="44"/>
      <c r="R281" s="44"/>
      <c r="S281" s="44"/>
      <c r="T281" s="44"/>
      <c r="U281" s="44"/>
      <c r="V281" s="44"/>
      <c r="W281" s="44"/>
      <c r="X281" s="44">
        <f t="shared" si="60"/>
        <v>214</v>
      </c>
      <c r="Y281" s="44">
        <f t="shared" si="61"/>
        <v>83</v>
      </c>
      <c r="Z281" s="44">
        <v>214</v>
      </c>
      <c r="AA281" s="44"/>
      <c r="AB281" s="44">
        <v>4</v>
      </c>
      <c r="AC281" s="366" t="s">
        <v>520</v>
      </c>
    </row>
    <row r="282" spans="1:29" s="367" customFormat="1" ht="12.75" customHeight="1">
      <c r="A282" s="74" t="s">
        <v>167</v>
      </c>
      <c r="B282" s="35" t="s">
        <v>168</v>
      </c>
      <c r="C282" s="44"/>
      <c r="D282" s="44"/>
      <c r="E282" s="44">
        <v>2</v>
      </c>
      <c r="F282" s="44">
        <v>31</v>
      </c>
      <c r="G282" s="44">
        <v>21</v>
      </c>
      <c r="H282" s="44">
        <v>2</v>
      </c>
      <c r="I282" s="44">
        <f t="shared" si="59"/>
        <v>24</v>
      </c>
      <c r="J282" s="44">
        <v>13</v>
      </c>
      <c r="K282" s="44">
        <v>11</v>
      </c>
      <c r="L282" s="44"/>
      <c r="M282" s="44"/>
      <c r="N282" s="44">
        <v>15</v>
      </c>
      <c r="O282" s="44"/>
      <c r="P282" s="44"/>
      <c r="Q282" s="44"/>
      <c r="R282" s="44"/>
      <c r="S282" s="44"/>
      <c r="T282" s="44"/>
      <c r="U282" s="44"/>
      <c r="V282" s="44"/>
      <c r="W282" s="44"/>
      <c r="X282" s="44">
        <f t="shared" si="60"/>
        <v>55</v>
      </c>
      <c r="Y282" s="44">
        <f t="shared" si="61"/>
        <v>36</v>
      </c>
      <c r="Z282" s="44">
        <v>55</v>
      </c>
      <c r="AA282" s="44"/>
      <c r="AB282" s="44">
        <v>1</v>
      </c>
      <c r="AC282" s="366" t="s">
        <v>520</v>
      </c>
    </row>
    <row r="283" spans="1:29" s="367" customFormat="1" ht="15.75" customHeight="1">
      <c r="A283" s="74" t="s">
        <v>260</v>
      </c>
      <c r="B283" s="35" t="s">
        <v>311</v>
      </c>
      <c r="C283" s="44"/>
      <c r="D283" s="44"/>
      <c r="E283" s="44">
        <v>2</v>
      </c>
      <c r="F283" s="44">
        <v>28</v>
      </c>
      <c r="G283" s="44">
        <v>0</v>
      </c>
      <c r="H283" s="44">
        <v>0</v>
      </c>
      <c r="I283" s="44">
        <f t="shared" si="59"/>
        <v>0</v>
      </c>
      <c r="J283" s="44"/>
      <c r="K283" s="44"/>
      <c r="L283" s="44"/>
      <c r="M283" s="44"/>
      <c r="N283" s="44">
        <v>0</v>
      </c>
      <c r="O283" s="44"/>
      <c r="P283" s="44"/>
      <c r="Q283" s="44"/>
      <c r="R283" s="44"/>
      <c r="S283" s="44"/>
      <c r="T283" s="44"/>
      <c r="U283" s="44"/>
      <c r="V283" s="44"/>
      <c r="W283" s="44"/>
      <c r="X283" s="44">
        <f t="shared" si="60"/>
        <v>28</v>
      </c>
      <c r="Y283" s="44">
        <f t="shared" si="61"/>
        <v>0</v>
      </c>
      <c r="Z283" s="44">
        <v>28</v>
      </c>
      <c r="AA283" s="44"/>
      <c r="AB283" s="44"/>
      <c r="AC283" s="366" t="s">
        <v>520</v>
      </c>
    </row>
    <row r="284" spans="1:29" s="33" customFormat="1">
      <c r="A284" s="74" t="s">
        <v>182</v>
      </c>
      <c r="B284" s="35" t="s">
        <v>183</v>
      </c>
      <c r="C284" s="44">
        <v>0</v>
      </c>
      <c r="D284" s="44">
        <v>0</v>
      </c>
      <c r="E284" s="44">
        <v>4</v>
      </c>
      <c r="F284" s="44">
        <v>60</v>
      </c>
      <c r="G284" s="44">
        <v>60</v>
      </c>
      <c r="H284" s="44">
        <v>2</v>
      </c>
      <c r="I284" s="62">
        <f t="shared" si="59"/>
        <v>24</v>
      </c>
      <c r="J284" s="44">
        <v>12</v>
      </c>
      <c r="K284" s="44">
        <v>12</v>
      </c>
      <c r="L284" s="44">
        <v>0</v>
      </c>
      <c r="M284" s="44">
        <v>0</v>
      </c>
      <c r="N284" s="44">
        <v>24</v>
      </c>
      <c r="O284" s="44">
        <v>0</v>
      </c>
      <c r="P284" s="62">
        <f t="shared" ref="P284:P295" si="62">Q284+R284+S284</f>
        <v>0</v>
      </c>
      <c r="Q284" s="44">
        <v>0</v>
      </c>
      <c r="R284" s="44">
        <v>0</v>
      </c>
      <c r="S284" s="44">
        <v>0</v>
      </c>
      <c r="T284" s="44">
        <v>0</v>
      </c>
      <c r="U284" s="44">
        <v>0</v>
      </c>
      <c r="V284" s="44">
        <v>0</v>
      </c>
      <c r="W284" s="44">
        <v>0</v>
      </c>
      <c r="X284" s="62">
        <f t="shared" si="60"/>
        <v>84</v>
      </c>
      <c r="Y284" s="62">
        <f t="shared" si="61"/>
        <v>84</v>
      </c>
      <c r="Z284" s="44">
        <v>84</v>
      </c>
      <c r="AA284" s="44">
        <v>0</v>
      </c>
      <c r="AB284" s="44">
        <v>0</v>
      </c>
      <c r="AC284" s="36" t="s">
        <v>521</v>
      </c>
    </row>
    <row r="285" spans="1:29" s="33" customFormat="1">
      <c r="A285" s="74" t="s">
        <v>456</v>
      </c>
      <c r="B285" s="35" t="s">
        <v>446</v>
      </c>
      <c r="C285" s="44">
        <v>0</v>
      </c>
      <c r="D285" s="44">
        <v>0</v>
      </c>
      <c r="E285" s="44">
        <v>8</v>
      </c>
      <c r="F285" s="44">
        <v>110</v>
      </c>
      <c r="G285" s="44">
        <v>14</v>
      </c>
      <c r="H285" s="44">
        <v>3</v>
      </c>
      <c r="I285" s="62">
        <f t="shared" si="59"/>
        <v>36</v>
      </c>
      <c r="J285" s="44">
        <v>12</v>
      </c>
      <c r="K285" s="44">
        <v>12</v>
      </c>
      <c r="L285" s="44">
        <v>12</v>
      </c>
      <c r="M285" s="44">
        <v>0</v>
      </c>
      <c r="N285" s="44">
        <v>0</v>
      </c>
      <c r="O285" s="44">
        <v>2</v>
      </c>
      <c r="P285" s="62">
        <v>20</v>
      </c>
      <c r="Q285" s="44">
        <v>12</v>
      </c>
      <c r="R285" s="44">
        <v>8</v>
      </c>
      <c r="S285" s="44">
        <v>0</v>
      </c>
      <c r="T285" s="44">
        <v>0</v>
      </c>
      <c r="U285" s="44">
        <v>0</v>
      </c>
      <c r="V285" s="44">
        <v>0</v>
      </c>
      <c r="W285" s="44">
        <v>0</v>
      </c>
      <c r="X285" s="62">
        <f t="shared" si="60"/>
        <v>166</v>
      </c>
      <c r="Y285" s="62">
        <f t="shared" si="61"/>
        <v>14</v>
      </c>
      <c r="Z285" s="44">
        <v>158</v>
      </c>
      <c r="AA285" s="44">
        <v>0</v>
      </c>
      <c r="AB285" s="44">
        <v>0</v>
      </c>
      <c r="AC285" s="36" t="s">
        <v>521</v>
      </c>
    </row>
    <row r="286" spans="1:29" s="33" customFormat="1">
      <c r="A286" s="79" t="s">
        <v>145</v>
      </c>
      <c r="B286" s="58" t="s">
        <v>146</v>
      </c>
      <c r="C286" s="44">
        <v>0</v>
      </c>
      <c r="D286" s="44">
        <v>0</v>
      </c>
      <c r="E286" s="44">
        <v>4</v>
      </c>
      <c r="F286" s="44">
        <v>48</v>
      </c>
      <c r="G286" s="44">
        <v>21</v>
      </c>
      <c r="H286" s="44">
        <v>2</v>
      </c>
      <c r="I286" s="62">
        <f t="shared" si="59"/>
        <v>18</v>
      </c>
      <c r="J286" s="44">
        <v>10</v>
      </c>
      <c r="K286" s="44">
        <v>0</v>
      </c>
      <c r="L286" s="44">
        <v>0</v>
      </c>
      <c r="M286" s="44">
        <v>8</v>
      </c>
      <c r="N286" s="44">
        <v>12</v>
      </c>
      <c r="O286" s="44">
        <v>0</v>
      </c>
      <c r="P286" s="62">
        <v>0</v>
      </c>
      <c r="Q286" s="44">
        <v>0</v>
      </c>
      <c r="R286" s="44">
        <v>0</v>
      </c>
      <c r="S286" s="44">
        <v>0</v>
      </c>
      <c r="T286" s="44">
        <v>0</v>
      </c>
      <c r="U286" s="44">
        <v>0</v>
      </c>
      <c r="V286" s="44">
        <v>0</v>
      </c>
      <c r="W286" s="44">
        <v>0</v>
      </c>
      <c r="X286" s="62">
        <f>D286+F286+I286+P286+V286</f>
        <v>66</v>
      </c>
      <c r="Y286" s="62">
        <f t="shared" si="61"/>
        <v>33</v>
      </c>
      <c r="Z286" s="44">
        <v>66</v>
      </c>
      <c r="AA286" s="44">
        <v>0</v>
      </c>
      <c r="AB286" s="44">
        <v>0</v>
      </c>
      <c r="AC286" s="36" t="s">
        <v>521</v>
      </c>
    </row>
    <row r="287" spans="1:29" s="33" customFormat="1">
      <c r="A287" s="74" t="s">
        <v>191</v>
      </c>
      <c r="B287" s="35" t="s">
        <v>192</v>
      </c>
      <c r="C287" s="44">
        <v>0</v>
      </c>
      <c r="D287" s="44">
        <v>0</v>
      </c>
      <c r="E287" s="44">
        <v>2</v>
      </c>
      <c r="F287" s="44">
        <v>22</v>
      </c>
      <c r="G287" s="44">
        <v>9</v>
      </c>
      <c r="H287" s="44">
        <v>2</v>
      </c>
      <c r="I287" s="62">
        <f t="shared" si="59"/>
        <v>14</v>
      </c>
      <c r="J287" s="44">
        <v>8</v>
      </c>
      <c r="K287" s="44">
        <v>0</v>
      </c>
      <c r="L287" s="44">
        <v>6</v>
      </c>
      <c r="M287" s="44">
        <v>0</v>
      </c>
      <c r="N287" s="44">
        <v>6</v>
      </c>
      <c r="O287" s="44">
        <v>0</v>
      </c>
      <c r="P287" s="62">
        <v>0</v>
      </c>
      <c r="Q287" s="44">
        <v>0</v>
      </c>
      <c r="R287" s="44">
        <v>0</v>
      </c>
      <c r="S287" s="44">
        <v>0</v>
      </c>
      <c r="T287" s="44">
        <v>0</v>
      </c>
      <c r="U287" s="44">
        <v>0</v>
      </c>
      <c r="V287" s="44">
        <v>0</v>
      </c>
      <c r="W287" s="44">
        <v>0</v>
      </c>
      <c r="X287" s="62">
        <f t="shared" si="60"/>
        <v>36</v>
      </c>
      <c r="Y287" s="62">
        <f t="shared" si="61"/>
        <v>15</v>
      </c>
      <c r="Z287" s="44">
        <v>36</v>
      </c>
      <c r="AA287" s="44">
        <v>0</v>
      </c>
      <c r="AB287" s="44">
        <v>0</v>
      </c>
      <c r="AC287" s="36" t="s">
        <v>521</v>
      </c>
    </row>
    <row r="288" spans="1:29" s="33" customFormat="1">
      <c r="A288" s="74" t="s">
        <v>147</v>
      </c>
      <c r="B288" s="35" t="s">
        <v>148</v>
      </c>
      <c r="C288" s="44">
        <v>0</v>
      </c>
      <c r="D288" s="44">
        <v>0</v>
      </c>
      <c r="E288" s="44">
        <v>14</v>
      </c>
      <c r="F288" s="44">
        <v>255</v>
      </c>
      <c r="G288" s="44">
        <v>92</v>
      </c>
      <c r="H288" s="44">
        <v>2</v>
      </c>
      <c r="I288" s="62">
        <f t="shared" si="59"/>
        <v>20</v>
      </c>
      <c r="J288" s="44">
        <v>0</v>
      </c>
      <c r="K288" s="44">
        <v>0</v>
      </c>
      <c r="L288" s="44">
        <v>20</v>
      </c>
      <c r="M288" s="44">
        <v>0</v>
      </c>
      <c r="N288" s="44">
        <v>7</v>
      </c>
      <c r="O288" s="44">
        <v>0</v>
      </c>
      <c r="P288" s="62">
        <v>0</v>
      </c>
      <c r="Q288" s="44">
        <v>0</v>
      </c>
      <c r="R288" s="44">
        <v>0</v>
      </c>
      <c r="S288" s="44">
        <v>0</v>
      </c>
      <c r="T288" s="44">
        <v>0</v>
      </c>
      <c r="U288" s="44">
        <v>0</v>
      </c>
      <c r="V288" s="44">
        <v>0</v>
      </c>
      <c r="W288" s="44">
        <v>0</v>
      </c>
      <c r="X288" s="62">
        <f>D288+F288+I288+P288+V288</f>
        <v>275</v>
      </c>
      <c r="Y288" s="62">
        <f t="shared" si="61"/>
        <v>99</v>
      </c>
      <c r="Z288" s="44">
        <v>275</v>
      </c>
      <c r="AA288" s="44">
        <v>0</v>
      </c>
      <c r="AB288" s="44">
        <v>0</v>
      </c>
      <c r="AC288" s="36" t="s">
        <v>521</v>
      </c>
    </row>
    <row r="289" spans="1:29" s="33" customFormat="1">
      <c r="A289" s="74" t="s">
        <v>260</v>
      </c>
      <c r="B289" s="35" t="s">
        <v>311</v>
      </c>
      <c r="C289" s="44">
        <v>0</v>
      </c>
      <c r="D289" s="44">
        <v>0</v>
      </c>
      <c r="E289" s="44">
        <v>5</v>
      </c>
      <c r="F289" s="44">
        <v>82</v>
      </c>
      <c r="G289" s="44">
        <v>0</v>
      </c>
      <c r="H289" s="44">
        <v>2</v>
      </c>
      <c r="I289" s="62">
        <f t="shared" si="59"/>
        <v>32</v>
      </c>
      <c r="J289" s="44">
        <v>0</v>
      </c>
      <c r="K289" s="44">
        <v>0</v>
      </c>
      <c r="L289" s="44">
        <v>0</v>
      </c>
      <c r="M289" s="44">
        <v>32</v>
      </c>
      <c r="N289" s="44">
        <v>0</v>
      </c>
      <c r="O289" s="44">
        <v>0</v>
      </c>
      <c r="P289" s="62">
        <f t="shared" si="62"/>
        <v>0</v>
      </c>
      <c r="Q289" s="44">
        <v>0</v>
      </c>
      <c r="R289" s="44">
        <v>0</v>
      </c>
      <c r="S289" s="44">
        <v>0</v>
      </c>
      <c r="T289" s="44">
        <v>0</v>
      </c>
      <c r="U289" s="44">
        <v>0</v>
      </c>
      <c r="V289" s="44">
        <v>0</v>
      </c>
      <c r="W289" s="44">
        <v>0</v>
      </c>
      <c r="X289" s="62">
        <f t="shared" si="60"/>
        <v>114</v>
      </c>
      <c r="Y289" s="62">
        <f t="shared" si="61"/>
        <v>0</v>
      </c>
      <c r="Z289" s="44">
        <v>114</v>
      </c>
      <c r="AA289" s="44">
        <v>0</v>
      </c>
      <c r="AB289" s="44">
        <v>0</v>
      </c>
      <c r="AC289" s="36" t="s">
        <v>521</v>
      </c>
    </row>
    <row r="290" spans="1:29" s="33" customFormat="1">
      <c r="A290" s="74" t="s">
        <v>182</v>
      </c>
      <c r="B290" s="35" t="s">
        <v>183</v>
      </c>
      <c r="C290" s="44"/>
      <c r="D290" s="44"/>
      <c r="E290" s="44">
        <v>2</v>
      </c>
      <c r="F290" s="44">
        <v>32</v>
      </c>
      <c r="G290" s="44"/>
      <c r="H290" s="44"/>
      <c r="I290" s="62">
        <f t="shared" si="59"/>
        <v>0</v>
      </c>
      <c r="J290" s="44"/>
      <c r="K290" s="44"/>
      <c r="L290" s="44"/>
      <c r="M290" s="44"/>
      <c r="N290" s="44"/>
      <c r="O290" s="44"/>
      <c r="P290" s="62">
        <f t="shared" si="62"/>
        <v>0</v>
      </c>
      <c r="Q290" s="44"/>
      <c r="R290" s="44"/>
      <c r="S290" s="44"/>
      <c r="T290" s="44"/>
      <c r="U290" s="44"/>
      <c r="V290" s="44"/>
      <c r="W290" s="44"/>
      <c r="X290" s="62">
        <f t="shared" si="60"/>
        <v>32</v>
      </c>
      <c r="Y290" s="62">
        <f t="shared" si="61"/>
        <v>0</v>
      </c>
      <c r="Z290" s="44">
        <v>32</v>
      </c>
      <c r="AA290" s="44"/>
      <c r="AB290" s="44"/>
      <c r="AC290" s="36" t="s">
        <v>522</v>
      </c>
    </row>
    <row r="291" spans="1:29" s="33" customFormat="1">
      <c r="A291" s="74" t="s">
        <v>456</v>
      </c>
      <c r="B291" s="35" t="s">
        <v>446</v>
      </c>
      <c r="C291" s="44"/>
      <c r="D291" s="44"/>
      <c r="E291" s="44">
        <v>5</v>
      </c>
      <c r="F291" s="44">
        <v>78</v>
      </c>
      <c r="G291" s="44">
        <v>50</v>
      </c>
      <c r="H291" s="44">
        <v>3</v>
      </c>
      <c r="I291" s="62">
        <f t="shared" si="59"/>
        <v>36</v>
      </c>
      <c r="J291" s="44">
        <v>24</v>
      </c>
      <c r="K291" s="44"/>
      <c r="L291" s="44">
        <v>12</v>
      </c>
      <c r="M291" s="44"/>
      <c r="N291" s="44">
        <v>12</v>
      </c>
      <c r="O291" s="44"/>
      <c r="P291" s="62">
        <f t="shared" si="62"/>
        <v>0</v>
      </c>
      <c r="Q291" s="44"/>
      <c r="R291" s="44"/>
      <c r="S291" s="44"/>
      <c r="T291" s="44"/>
      <c r="U291" s="44"/>
      <c r="V291" s="44"/>
      <c r="W291" s="44"/>
      <c r="X291" s="62">
        <f t="shared" si="60"/>
        <v>114</v>
      </c>
      <c r="Y291" s="62">
        <f t="shared" si="61"/>
        <v>62</v>
      </c>
      <c r="Z291" s="44">
        <v>114</v>
      </c>
      <c r="AA291" s="44"/>
      <c r="AB291" s="44"/>
      <c r="AC291" s="36" t="s">
        <v>522</v>
      </c>
    </row>
    <row r="292" spans="1:29" s="33" customFormat="1">
      <c r="A292" s="79" t="s">
        <v>523</v>
      </c>
      <c r="B292" s="50" t="s">
        <v>524</v>
      </c>
      <c r="C292" s="44"/>
      <c r="D292" s="44"/>
      <c r="E292" s="44"/>
      <c r="F292" s="44"/>
      <c r="G292" s="44"/>
      <c r="H292" s="44">
        <v>1</v>
      </c>
      <c r="I292" s="62">
        <f t="shared" si="59"/>
        <v>8</v>
      </c>
      <c r="J292" s="44">
        <v>8</v>
      </c>
      <c r="K292" s="44"/>
      <c r="L292" s="44"/>
      <c r="M292" s="44"/>
      <c r="N292" s="44">
        <v>6</v>
      </c>
      <c r="O292" s="44"/>
      <c r="P292" s="62">
        <f t="shared" si="62"/>
        <v>0</v>
      </c>
      <c r="Q292" s="44"/>
      <c r="R292" s="44"/>
      <c r="S292" s="44"/>
      <c r="T292" s="44"/>
      <c r="U292" s="44"/>
      <c r="V292" s="44"/>
      <c r="W292" s="44"/>
      <c r="X292" s="62">
        <v>8</v>
      </c>
      <c r="Y292" s="62">
        <f t="shared" si="61"/>
        <v>6</v>
      </c>
      <c r="Z292" s="44">
        <v>8</v>
      </c>
      <c r="AA292" s="44"/>
      <c r="AB292" s="44"/>
      <c r="AC292" s="36" t="s">
        <v>522</v>
      </c>
    </row>
    <row r="293" spans="1:29" s="33" customFormat="1">
      <c r="A293" s="79" t="s">
        <v>380</v>
      </c>
      <c r="B293" s="50" t="s">
        <v>34</v>
      </c>
      <c r="C293" s="44"/>
      <c r="D293" s="44"/>
      <c r="E293" s="44">
        <v>6</v>
      </c>
      <c r="F293" s="44">
        <v>62</v>
      </c>
      <c r="G293" s="44">
        <v>38</v>
      </c>
      <c r="H293" s="44">
        <v>5</v>
      </c>
      <c r="I293" s="62">
        <f t="shared" si="59"/>
        <v>43</v>
      </c>
      <c r="J293" s="44">
        <v>17</v>
      </c>
      <c r="K293" s="44">
        <v>17</v>
      </c>
      <c r="L293" s="44">
        <v>9</v>
      </c>
      <c r="M293" s="44"/>
      <c r="N293" s="44">
        <v>43</v>
      </c>
      <c r="O293" s="44"/>
      <c r="P293" s="62">
        <f t="shared" si="62"/>
        <v>0</v>
      </c>
      <c r="Q293" s="44"/>
      <c r="R293" s="44"/>
      <c r="S293" s="44"/>
      <c r="T293" s="44"/>
      <c r="U293" s="44"/>
      <c r="V293" s="44"/>
      <c r="W293" s="44"/>
      <c r="X293" s="62">
        <v>105</v>
      </c>
      <c r="Y293" s="62">
        <f t="shared" si="61"/>
        <v>81</v>
      </c>
      <c r="Z293" s="44">
        <v>105</v>
      </c>
      <c r="AA293" s="44"/>
      <c r="AB293" s="44"/>
      <c r="AC293" s="36" t="s">
        <v>522</v>
      </c>
    </row>
    <row r="294" spans="1:29" s="33" customFormat="1">
      <c r="A294" s="79" t="s">
        <v>315</v>
      </c>
      <c r="B294" s="50" t="s">
        <v>146</v>
      </c>
      <c r="C294" s="44"/>
      <c r="D294" s="44"/>
      <c r="E294" s="44">
        <v>9</v>
      </c>
      <c r="F294" s="44">
        <v>100</v>
      </c>
      <c r="G294" s="44">
        <v>78</v>
      </c>
      <c r="H294" s="44">
        <v>4</v>
      </c>
      <c r="I294" s="62">
        <f t="shared" si="59"/>
        <v>30</v>
      </c>
      <c r="J294" s="44">
        <v>16</v>
      </c>
      <c r="K294" s="44">
        <v>8</v>
      </c>
      <c r="L294" s="44"/>
      <c r="M294" s="44">
        <v>6</v>
      </c>
      <c r="N294" s="44">
        <v>22</v>
      </c>
      <c r="O294" s="44"/>
      <c r="P294" s="62">
        <f t="shared" si="62"/>
        <v>0</v>
      </c>
      <c r="Q294" s="44"/>
      <c r="R294" s="44"/>
      <c r="S294" s="44"/>
      <c r="T294" s="44"/>
      <c r="U294" s="44"/>
      <c r="V294" s="44"/>
      <c r="W294" s="44"/>
      <c r="X294" s="62">
        <f t="shared" si="60"/>
        <v>130</v>
      </c>
      <c r="Y294" s="62">
        <f t="shared" si="61"/>
        <v>100</v>
      </c>
      <c r="Z294" s="44">
        <v>127</v>
      </c>
      <c r="AA294" s="44"/>
      <c r="AB294" s="44"/>
      <c r="AC294" s="36" t="s">
        <v>522</v>
      </c>
    </row>
    <row r="295" spans="1:29" s="33" customFormat="1">
      <c r="A295" s="79" t="s">
        <v>285</v>
      </c>
      <c r="B295" s="50" t="s">
        <v>525</v>
      </c>
      <c r="C295" s="44"/>
      <c r="D295" s="44"/>
      <c r="E295" s="44">
        <v>3</v>
      </c>
      <c r="F295" s="44">
        <v>39</v>
      </c>
      <c r="G295" s="44"/>
      <c r="H295" s="44">
        <v>5</v>
      </c>
      <c r="I295" s="62">
        <f t="shared" si="59"/>
        <v>60</v>
      </c>
      <c r="J295" s="44">
        <v>48</v>
      </c>
      <c r="K295" s="44">
        <v>12</v>
      </c>
      <c r="L295" s="44"/>
      <c r="M295" s="44"/>
      <c r="N295" s="44"/>
      <c r="O295" s="44"/>
      <c r="P295" s="62">
        <f t="shared" si="62"/>
        <v>0</v>
      </c>
      <c r="Q295" s="44"/>
      <c r="R295" s="44"/>
      <c r="S295" s="44"/>
      <c r="T295" s="44"/>
      <c r="U295" s="44"/>
      <c r="V295" s="44"/>
      <c r="W295" s="44"/>
      <c r="X295" s="62">
        <f t="shared" si="60"/>
        <v>99</v>
      </c>
      <c r="Y295" s="62">
        <f t="shared" si="61"/>
        <v>0</v>
      </c>
      <c r="Z295" s="44">
        <v>99</v>
      </c>
      <c r="AA295" s="44"/>
      <c r="AB295" s="44"/>
      <c r="AC295" s="36" t="s">
        <v>522</v>
      </c>
    </row>
    <row r="296" spans="1:29" s="33" customFormat="1">
      <c r="A296" s="74" t="s">
        <v>143</v>
      </c>
      <c r="B296" s="35" t="s">
        <v>144</v>
      </c>
      <c r="C296" s="44"/>
      <c r="D296" s="44"/>
      <c r="E296" s="44"/>
      <c r="F296" s="44"/>
      <c r="G296" s="44"/>
      <c r="H296" s="44">
        <v>4</v>
      </c>
      <c r="I296" s="62">
        <f t="shared" si="59"/>
        <v>55</v>
      </c>
      <c r="J296" s="44">
        <v>31</v>
      </c>
      <c r="K296" s="44"/>
      <c r="L296" s="44">
        <v>12</v>
      </c>
      <c r="M296" s="44">
        <v>12</v>
      </c>
      <c r="N296" s="44">
        <v>24</v>
      </c>
      <c r="O296" s="44"/>
      <c r="P296" s="62"/>
      <c r="Q296" s="44"/>
      <c r="R296" s="44"/>
      <c r="S296" s="44"/>
      <c r="T296" s="44"/>
      <c r="U296" s="44"/>
      <c r="V296" s="44"/>
      <c r="W296" s="44"/>
      <c r="X296" s="62">
        <f t="shared" si="60"/>
        <v>55</v>
      </c>
      <c r="Y296" s="62">
        <f>G296+N296+T296+W296</f>
        <v>24</v>
      </c>
      <c r="Z296" s="44">
        <v>55</v>
      </c>
      <c r="AA296" s="44"/>
      <c r="AB296" s="44"/>
      <c r="AC296" s="36" t="s">
        <v>526</v>
      </c>
    </row>
    <row r="297" spans="1:29" s="33" customFormat="1">
      <c r="A297" s="79" t="s">
        <v>145</v>
      </c>
      <c r="B297" s="35" t="s">
        <v>328</v>
      </c>
      <c r="C297" s="44"/>
      <c r="D297" s="44"/>
      <c r="E297" s="44"/>
      <c r="F297" s="44"/>
      <c r="G297" s="44"/>
      <c r="H297" s="44">
        <v>1</v>
      </c>
      <c r="I297" s="62">
        <v>16</v>
      </c>
      <c r="J297" s="44">
        <v>16</v>
      </c>
      <c r="K297" s="44"/>
      <c r="L297" s="44"/>
      <c r="M297" s="44"/>
      <c r="N297" s="44">
        <v>10</v>
      </c>
      <c r="O297" s="44"/>
      <c r="P297" s="62"/>
      <c r="Q297" s="44"/>
      <c r="R297" s="44"/>
      <c r="S297" s="44"/>
      <c r="T297" s="44"/>
      <c r="U297" s="44"/>
      <c r="V297" s="44"/>
      <c r="W297" s="44"/>
      <c r="X297" s="62">
        <f t="shared" si="60"/>
        <v>16</v>
      </c>
      <c r="Y297" s="62">
        <f t="shared" ref="Y297:Y307" si="63">G297+N297+T297+W297</f>
        <v>10</v>
      </c>
      <c r="Z297" s="44">
        <v>16</v>
      </c>
      <c r="AA297" s="44"/>
      <c r="AB297" s="44"/>
      <c r="AC297" s="36" t="s">
        <v>526</v>
      </c>
    </row>
    <row r="298" spans="1:29" s="33" customFormat="1">
      <c r="A298" s="74" t="s">
        <v>260</v>
      </c>
      <c r="B298" s="35" t="s">
        <v>311</v>
      </c>
      <c r="C298" s="44"/>
      <c r="D298" s="44"/>
      <c r="E298" s="44">
        <v>2</v>
      </c>
      <c r="F298" s="44">
        <v>36</v>
      </c>
      <c r="G298" s="44"/>
      <c r="H298" s="44">
        <v>9</v>
      </c>
      <c r="I298" s="62">
        <f t="shared" si="59"/>
        <v>150</v>
      </c>
      <c r="J298" s="44">
        <v>35</v>
      </c>
      <c r="K298" s="44">
        <v>12</v>
      </c>
      <c r="L298" s="44">
        <v>73</v>
      </c>
      <c r="M298" s="44">
        <v>30</v>
      </c>
      <c r="N298" s="44"/>
      <c r="O298" s="44"/>
      <c r="P298" s="62"/>
      <c r="Q298" s="44"/>
      <c r="R298" s="44"/>
      <c r="S298" s="44"/>
      <c r="T298" s="44"/>
      <c r="U298" s="44"/>
      <c r="V298" s="44"/>
      <c r="W298" s="44"/>
      <c r="X298" s="62">
        <f t="shared" si="60"/>
        <v>186</v>
      </c>
      <c r="Y298" s="62">
        <f t="shared" si="63"/>
        <v>0</v>
      </c>
      <c r="Z298" s="44">
        <v>186</v>
      </c>
      <c r="AA298" s="44"/>
      <c r="AB298" s="44"/>
      <c r="AC298" s="36" t="s">
        <v>526</v>
      </c>
    </row>
    <row r="299" spans="1:29" s="33" customFormat="1">
      <c r="A299" s="74" t="s">
        <v>456</v>
      </c>
      <c r="B299" s="35" t="s">
        <v>446</v>
      </c>
      <c r="C299" s="44"/>
      <c r="D299" s="44"/>
      <c r="E299" s="44">
        <v>1</v>
      </c>
      <c r="F299" s="44">
        <v>22</v>
      </c>
      <c r="G299" s="44">
        <v>22</v>
      </c>
      <c r="H299" s="44">
        <v>4</v>
      </c>
      <c r="I299" s="62">
        <f t="shared" si="59"/>
        <v>50</v>
      </c>
      <c r="J299" s="44"/>
      <c r="K299" s="44"/>
      <c r="L299" s="44">
        <v>24</v>
      </c>
      <c r="M299" s="44">
        <v>26</v>
      </c>
      <c r="N299" s="44">
        <v>13</v>
      </c>
      <c r="O299" s="44"/>
      <c r="P299" s="62">
        <f t="shared" ref="P299:P307" si="64">Q299+R299+S299</f>
        <v>0</v>
      </c>
      <c r="Q299" s="44"/>
      <c r="R299" s="44"/>
      <c r="S299" s="44"/>
      <c r="T299" s="44"/>
      <c r="U299" s="44"/>
      <c r="V299" s="44"/>
      <c r="W299" s="44"/>
      <c r="X299" s="62">
        <f t="shared" si="60"/>
        <v>72</v>
      </c>
      <c r="Y299" s="62">
        <f t="shared" si="63"/>
        <v>35</v>
      </c>
      <c r="Z299" s="44">
        <v>72</v>
      </c>
      <c r="AA299" s="44"/>
      <c r="AB299" s="44"/>
      <c r="AC299" s="36" t="s">
        <v>527</v>
      </c>
    </row>
    <row r="300" spans="1:29" s="33" customFormat="1">
      <c r="A300" s="79" t="s">
        <v>335</v>
      </c>
      <c r="B300" s="35" t="s">
        <v>311</v>
      </c>
      <c r="C300" s="44"/>
      <c r="D300" s="44"/>
      <c r="E300" s="44">
        <v>1</v>
      </c>
      <c r="F300" s="44">
        <v>24</v>
      </c>
      <c r="G300" s="44"/>
      <c r="H300" s="44">
        <v>4</v>
      </c>
      <c r="I300" s="62">
        <f t="shared" si="59"/>
        <v>90</v>
      </c>
      <c r="J300" s="44">
        <v>21</v>
      </c>
      <c r="K300" s="44">
        <v>30</v>
      </c>
      <c r="L300" s="44"/>
      <c r="M300" s="44">
        <v>39</v>
      </c>
      <c r="N300" s="44"/>
      <c r="O300" s="44"/>
      <c r="P300" s="62">
        <f t="shared" si="64"/>
        <v>0</v>
      </c>
      <c r="Q300" s="44"/>
      <c r="R300" s="44"/>
      <c r="S300" s="44"/>
      <c r="T300" s="44"/>
      <c r="U300" s="44"/>
      <c r="V300" s="44"/>
      <c r="W300" s="44"/>
      <c r="X300" s="62">
        <f t="shared" si="60"/>
        <v>114</v>
      </c>
      <c r="Y300" s="62">
        <f t="shared" si="63"/>
        <v>0</v>
      </c>
      <c r="Z300" s="44">
        <v>114</v>
      </c>
      <c r="AA300" s="44"/>
      <c r="AB300" s="44"/>
      <c r="AC300" s="36" t="s">
        <v>527</v>
      </c>
    </row>
    <row r="301" spans="1:29" s="33" customFormat="1">
      <c r="A301" s="74" t="s">
        <v>456</v>
      </c>
      <c r="B301" s="35" t="s">
        <v>446</v>
      </c>
      <c r="C301" s="44">
        <v>0</v>
      </c>
      <c r="D301" s="44">
        <v>0</v>
      </c>
      <c r="E301" s="44">
        <v>4</v>
      </c>
      <c r="F301" s="44">
        <v>59</v>
      </c>
      <c r="G301" s="44">
        <v>59</v>
      </c>
      <c r="H301" s="44">
        <v>6</v>
      </c>
      <c r="I301" s="62">
        <v>76</v>
      </c>
      <c r="J301" s="44">
        <v>27</v>
      </c>
      <c r="K301" s="44">
        <v>12</v>
      </c>
      <c r="L301" s="44">
        <v>13</v>
      </c>
      <c r="M301" s="44">
        <v>24</v>
      </c>
      <c r="N301" s="44">
        <v>76</v>
      </c>
      <c r="O301" s="44">
        <v>0</v>
      </c>
      <c r="P301" s="62">
        <f t="shared" si="64"/>
        <v>0</v>
      </c>
      <c r="Q301" s="44">
        <v>0</v>
      </c>
      <c r="R301" s="44">
        <v>0</v>
      </c>
      <c r="S301" s="44">
        <v>0</v>
      </c>
      <c r="T301" s="44">
        <v>0</v>
      </c>
      <c r="U301" s="44">
        <v>0</v>
      </c>
      <c r="V301" s="44">
        <v>0</v>
      </c>
      <c r="W301" s="44">
        <v>0</v>
      </c>
      <c r="X301" s="62">
        <f t="shared" si="60"/>
        <v>135</v>
      </c>
      <c r="Y301" s="62">
        <f t="shared" si="63"/>
        <v>135</v>
      </c>
      <c r="Z301" s="44">
        <v>135</v>
      </c>
      <c r="AA301" s="44">
        <v>0</v>
      </c>
      <c r="AB301" s="44">
        <v>0</v>
      </c>
      <c r="AC301" s="36" t="s">
        <v>528</v>
      </c>
    </row>
    <row r="302" spans="1:29" s="33" customFormat="1">
      <c r="A302" s="74" t="s">
        <v>191</v>
      </c>
      <c r="B302" s="35" t="s">
        <v>192</v>
      </c>
      <c r="C302" s="44">
        <v>0</v>
      </c>
      <c r="D302" s="44">
        <v>0</v>
      </c>
      <c r="E302" s="44">
        <v>1</v>
      </c>
      <c r="F302" s="44">
        <v>12</v>
      </c>
      <c r="G302" s="44">
        <v>0</v>
      </c>
      <c r="H302" s="44">
        <v>2</v>
      </c>
      <c r="I302" s="62">
        <v>14</v>
      </c>
      <c r="J302" s="44">
        <v>8</v>
      </c>
      <c r="K302" s="44">
        <v>0</v>
      </c>
      <c r="L302" s="44">
        <v>0</v>
      </c>
      <c r="M302" s="44">
        <v>6</v>
      </c>
      <c r="N302" s="44">
        <v>0</v>
      </c>
      <c r="O302" s="44">
        <v>0</v>
      </c>
      <c r="P302" s="62">
        <f t="shared" si="64"/>
        <v>0</v>
      </c>
      <c r="Q302" s="44">
        <v>0</v>
      </c>
      <c r="R302" s="44">
        <v>0</v>
      </c>
      <c r="S302" s="44">
        <v>0</v>
      </c>
      <c r="T302" s="44">
        <v>0</v>
      </c>
      <c r="U302" s="44">
        <v>0</v>
      </c>
      <c r="V302" s="44">
        <v>0</v>
      </c>
      <c r="W302" s="44">
        <v>0</v>
      </c>
      <c r="X302" s="62">
        <f t="shared" si="60"/>
        <v>26</v>
      </c>
      <c r="Y302" s="62">
        <f t="shared" si="63"/>
        <v>0</v>
      </c>
      <c r="Z302" s="44">
        <v>26</v>
      </c>
      <c r="AA302" s="44">
        <v>0</v>
      </c>
      <c r="AB302" s="44">
        <v>0</v>
      </c>
      <c r="AC302" s="36" t="s">
        <v>528</v>
      </c>
    </row>
    <row r="303" spans="1:29" s="33" customFormat="1">
      <c r="A303" s="74" t="s">
        <v>147</v>
      </c>
      <c r="B303" s="35" t="s">
        <v>148</v>
      </c>
      <c r="C303" s="44">
        <v>0</v>
      </c>
      <c r="D303" s="44">
        <v>0</v>
      </c>
      <c r="E303" s="44">
        <v>1</v>
      </c>
      <c r="F303" s="44">
        <v>13</v>
      </c>
      <c r="G303" s="44">
        <v>3</v>
      </c>
      <c r="H303" s="44">
        <v>1</v>
      </c>
      <c r="I303" s="62">
        <v>10</v>
      </c>
      <c r="J303" s="44">
        <v>10</v>
      </c>
      <c r="K303" s="44">
        <v>0</v>
      </c>
      <c r="L303" s="44">
        <v>0</v>
      </c>
      <c r="M303" s="44">
        <v>0</v>
      </c>
      <c r="N303" s="44">
        <v>4</v>
      </c>
      <c r="O303" s="44">
        <v>0</v>
      </c>
      <c r="P303" s="62">
        <f t="shared" si="64"/>
        <v>0</v>
      </c>
      <c r="Q303" s="44">
        <v>0</v>
      </c>
      <c r="R303" s="44">
        <v>0</v>
      </c>
      <c r="S303" s="44">
        <v>0</v>
      </c>
      <c r="T303" s="44">
        <v>0</v>
      </c>
      <c r="U303" s="44">
        <v>0</v>
      </c>
      <c r="V303" s="44">
        <v>0</v>
      </c>
      <c r="W303" s="44">
        <v>0</v>
      </c>
      <c r="X303" s="62">
        <f t="shared" si="60"/>
        <v>23</v>
      </c>
      <c r="Y303" s="62">
        <f t="shared" si="63"/>
        <v>7</v>
      </c>
      <c r="Z303" s="44">
        <v>23</v>
      </c>
      <c r="AA303" s="44">
        <v>0</v>
      </c>
      <c r="AB303" s="44">
        <v>0</v>
      </c>
      <c r="AC303" s="36" t="s">
        <v>528</v>
      </c>
    </row>
    <row r="304" spans="1:29" s="33" customFormat="1">
      <c r="A304" s="74" t="s">
        <v>456</v>
      </c>
      <c r="B304" s="35" t="s">
        <v>446</v>
      </c>
      <c r="C304" s="44">
        <v>0</v>
      </c>
      <c r="D304" s="44">
        <v>0</v>
      </c>
      <c r="E304" s="44">
        <v>1</v>
      </c>
      <c r="F304" s="44">
        <v>11</v>
      </c>
      <c r="G304" s="44">
        <v>0</v>
      </c>
      <c r="H304" s="44">
        <v>7</v>
      </c>
      <c r="I304" s="62">
        <v>88</v>
      </c>
      <c r="J304" s="44">
        <v>28</v>
      </c>
      <c r="K304" s="44">
        <v>24</v>
      </c>
      <c r="L304" s="44">
        <v>24</v>
      </c>
      <c r="M304" s="44">
        <v>12</v>
      </c>
      <c r="N304" s="44">
        <v>16</v>
      </c>
      <c r="O304" s="44">
        <v>0</v>
      </c>
      <c r="P304" s="62">
        <f t="shared" si="64"/>
        <v>0</v>
      </c>
      <c r="Q304" s="44">
        <v>0</v>
      </c>
      <c r="R304" s="44">
        <v>0</v>
      </c>
      <c r="S304" s="44">
        <v>0</v>
      </c>
      <c r="T304" s="44">
        <v>0</v>
      </c>
      <c r="U304" s="44">
        <v>0</v>
      </c>
      <c r="V304" s="44">
        <v>0</v>
      </c>
      <c r="W304" s="44">
        <v>0</v>
      </c>
      <c r="X304" s="62">
        <f t="shared" si="60"/>
        <v>99</v>
      </c>
      <c r="Y304" s="62">
        <f t="shared" si="63"/>
        <v>16</v>
      </c>
      <c r="Z304" s="44">
        <v>99</v>
      </c>
      <c r="AA304" s="44">
        <v>0</v>
      </c>
      <c r="AB304" s="44">
        <v>0</v>
      </c>
      <c r="AC304" s="36" t="s">
        <v>528</v>
      </c>
    </row>
    <row r="305" spans="1:29" s="73" customFormat="1">
      <c r="A305" s="79" t="s">
        <v>125</v>
      </c>
      <c r="B305" s="35" t="s">
        <v>126</v>
      </c>
      <c r="C305" s="44">
        <v>0</v>
      </c>
      <c r="D305" s="44">
        <v>0</v>
      </c>
      <c r="E305" s="44">
        <v>4</v>
      </c>
      <c r="F305" s="44">
        <v>40</v>
      </c>
      <c r="G305" s="44">
        <v>1</v>
      </c>
      <c r="H305" s="44">
        <v>4</v>
      </c>
      <c r="I305" s="62">
        <f>J305+K305+L305+M305</f>
        <v>26</v>
      </c>
      <c r="J305" s="44">
        <v>8</v>
      </c>
      <c r="K305" s="44">
        <v>0</v>
      </c>
      <c r="L305" s="44">
        <v>18</v>
      </c>
      <c r="M305" s="44">
        <v>0</v>
      </c>
      <c r="N305" s="44">
        <v>1</v>
      </c>
      <c r="O305" s="44">
        <v>0</v>
      </c>
      <c r="P305" s="62">
        <f t="shared" si="64"/>
        <v>0</v>
      </c>
      <c r="Q305" s="44">
        <v>0</v>
      </c>
      <c r="R305" s="44">
        <v>0</v>
      </c>
      <c r="S305" s="44">
        <v>0</v>
      </c>
      <c r="T305" s="44">
        <v>0</v>
      </c>
      <c r="U305" s="44">
        <v>0</v>
      </c>
      <c r="V305" s="44">
        <v>0</v>
      </c>
      <c r="W305" s="44">
        <v>0</v>
      </c>
      <c r="X305" s="62">
        <f t="shared" si="60"/>
        <v>66</v>
      </c>
      <c r="Y305" s="62">
        <f t="shared" si="63"/>
        <v>2</v>
      </c>
      <c r="Z305" s="44">
        <v>66</v>
      </c>
      <c r="AA305" s="44">
        <v>0</v>
      </c>
      <c r="AB305" s="44">
        <v>0</v>
      </c>
      <c r="AC305" s="36" t="s">
        <v>529</v>
      </c>
    </row>
    <row r="306" spans="1:29" s="73" customFormat="1" ht="9" customHeight="1">
      <c r="A306" s="74" t="s">
        <v>127</v>
      </c>
      <c r="B306" s="35" t="s">
        <v>128</v>
      </c>
      <c r="C306" s="44">
        <v>0</v>
      </c>
      <c r="D306" s="44">
        <v>0</v>
      </c>
      <c r="E306" s="44">
        <v>3</v>
      </c>
      <c r="F306" s="44">
        <v>30</v>
      </c>
      <c r="G306" s="44">
        <v>1</v>
      </c>
      <c r="H306" s="44">
        <v>2</v>
      </c>
      <c r="I306" s="62">
        <f>J306+K306+L306+M306</f>
        <v>16</v>
      </c>
      <c r="J306" s="44">
        <v>16</v>
      </c>
      <c r="K306" s="44">
        <v>0</v>
      </c>
      <c r="L306" s="44">
        <v>0</v>
      </c>
      <c r="M306" s="44">
        <v>0</v>
      </c>
      <c r="N306" s="44">
        <v>1</v>
      </c>
      <c r="O306" s="44">
        <v>0</v>
      </c>
      <c r="P306" s="62">
        <f t="shared" si="64"/>
        <v>0</v>
      </c>
      <c r="Q306" s="44">
        <v>0</v>
      </c>
      <c r="R306" s="44">
        <v>0</v>
      </c>
      <c r="S306" s="44">
        <v>0</v>
      </c>
      <c r="T306" s="44">
        <v>0</v>
      </c>
      <c r="U306" s="44">
        <v>0</v>
      </c>
      <c r="V306" s="44">
        <v>0</v>
      </c>
      <c r="W306" s="44">
        <v>0</v>
      </c>
      <c r="X306" s="62">
        <f t="shared" si="60"/>
        <v>46</v>
      </c>
      <c r="Y306" s="62">
        <f t="shared" si="63"/>
        <v>2</v>
      </c>
      <c r="Z306" s="44">
        <v>46</v>
      </c>
      <c r="AA306" s="44">
        <v>0</v>
      </c>
      <c r="AB306" s="44">
        <v>0</v>
      </c>
      <c r="AC306" s="36" t="s">
        <v>529</v>
      </c>
    </row>
    <row r="307" spans="1:29" s="73" customFormat="1">
      <c r="A307" s="79" t="s">
        <v>530</v>
      </c>
      <c r="B307" s="50" t="s">
        <v>185</v>
      </c>
      <c r="C307" s="44">
        <v>0</v>
      </c>
      <c r="D307" s="44">
        <v>0</v>
      </c>
      <c r="E307" s="44">
        <v>3</v>
      </c>
      <c r="F307" s="44">
        <v>30</v>
      </c>
      <c r="G307" s="44">
        <v>0</v>
      </c>
      <c r="H307" s="44">
        <v>6</v>
      </c>
      <c r="I307" s="62">
        <f t="shared" ref="I307" si="65">J307+K307+L307+M307</f>
        <v>48</v>
      </c>
      <c r="J307" s="44">
        <v>48</v>
      </c>
      <c r="K307" s="44">
        <v>0</v>
      </c>
      <c r="L307" s="44">
        <v>0</v>
      </c>
      <c r="M307" s="44">
        <v>0</v>
      </c>
      <c r="N307" s="44">
        <v>10</v>
      </c>
      <c r="O307" s="44">
        <v>0</v>
      </c>
      <c r="P307" s="62">
        <f t="shared" si="64"/>
        <v>0</v>
      </c>
      <c r="Q307" s="44">
        <v>0</v>
      </c>
      <c r="R307" s="44">
        <v>0</v>
      </c>
      <c r="S307" s="44">
        <v>0</v>
      </c>
      <c r="T307" s="44">
        <v>0</v>
      </c>
      <c r="U307" s="44">
        <v>0</v>
      </c>
      <c r="V307" s="44">
        <v>0</v>
      </c>
      <c r="W307" s="44">
        <v>0</v>
      </c>
      <c r="X307" s="62">
        <f t="shared" si="60"/>
        <v>78</v>
      </c>
      <c r="Y307" s="62">
        <f t="shared" si="63"/>
        <v>10</v>
      </c>
      <c r="Z307" s="44">
        <v>78</v>
      </c>
      <c r="AA307" s="44">
        <v>0</v>
      </c>
      <c r="AB307" s="44">
        <v>0</v>
      </c>
      <c r="AC307" s="36" t="s">
        <v>529</v>
      </c>
    </row>
    <row r="308" spans="1:29" s="73" customFormat="1">
      <c r="A308" s="79" t="s">
        <v>315</v>
      </c>
      <c r="B308" s="90" t="s">
        <v>146</v>
      </c>
      <c r="C308" s="44">
        <v>0</v>
      </c>
      <c r="D308" s="44">
        <v>0</v>
      </c>
      <c r="E308" s="44">
        <v>4</v>
      </c>
      <c r="F308" s="44">
        <v>34</v>
      </c>
      <c r="G308" s="44">
        <v>23</v>
      </c>
      <c r="H308" s="44">
        <v>5</v>
      </c>
      <c r="I308" s="62">
        <f>J308+K308+L308+M308</f>
        <v>38</v>
      </c>
      <c r="J308" s="44">
        <v>24</v>
      </c>
      <c r="K308" s="44">
        <v>0</v>
      </c>
      <c r="L308" s="44">
        <v>14</v>
      </c>
      <c r="M308" s="44">
        <v>0</v>
      </c>
      <c r="N308" s="44">
        <v>25</v>
      </c>
      <c r="O308" s="44">
        <v>0</v>
      </c>
      <c r="P308" s="62">
        <f>Q308+R308+S308</f>
        <v>0</v>
      </c>
      <c r="Q308" s="44">
        <v>0</v>
      </c>
      <c r="R308" s="44">
        <v>0</v>
      </c>
      <c r="S308" s="44">
        <v>0</v>
      </c>
      <c r="T308" s="44">
        <v>0</v>
      </c>
      <c r="U308" s="44">
        <v>0</v>
      </c>
      <c r="V308" s="44">
        <v>0</v>
      </c>
      <c r="W308" s="44">
        <v>0</v>
      </c>
      <c r="X308" s="62">
        <f>D308+F308+I308+P308+V308</f>
        <v>72</v>
      </c>
      <c r="Y308" s="62">
        <f>G308+N308+T308+W308</f>
        <v>48</v>
      </c>
      <c r="Z308" s="44">
        <v>72</v>
      </c>
      <c r="AA308" s="44">
        <v>0</v>
      </c>
      <c r="AB308" s="44">
        <v>0</v>
      </c>
      <c r="AC308" s="36" t="s">
        <v>529</v>
      </c>
    </row>
    <row r="309" spans="1:29" s="33" customFormat="1">
      <c r="A309" s="74" t="s">
        <v>147</v>
      </c>
      <c r="B309" s="35" t="s">
        <v>148</v>
      </c>
      <c r="C309" s="44">
        <v>0</v>
      </c>
      <c r="D309" s="44">
        <v>0</v>
      </c>
      <c r="E309" s="44">
        <v>16</v>
      </c>
      <c r="F309" s="44">
        <v>220</v>
      </c>
      <c r="G309" s="44">
        <v>94</v>
      </c>
      <c r="H309" s="44">
        <v>7</v>
      </c>
      <c r="I309" s="62">
        <f t="shared" ref="I309:I318" si="66">J309+K309+L309+M309</f>
        <v>66</v>
      </c>
      <c r="J309" s="44">
        <v>40</v>
      </c>
      <c r="K309" s="44">
        <v>10</v>
      </c>
      <c r="L309" s="44">
        <v>16</v>
      </c>
      <c r="M309" s="44">
        <v>0</v>
      </c>
      <c r="N309" s="44">
        <v>16</v>
      </c>
      <c r="O309" s="44">
        <v>0</v>
      </c>
      <c r="P309" s="62">
        <f t="shared" ref="P309:P318" si="67">Q309+R309+S309</f>
        <v>0</v>
      </c>
      <c r="Q309" s="44">
        <v>0</v>
      </c>
      <c r="R309" s="44">
        <v>0</v>
      </c>
      <c r="S309" s="44">
        <v>0</v>
      </c>
      <c r="T309" s="44">
        <v>0</v>
      </c>
      <c r="U309" s="44">
        <v>0</v>
      </c>
      <c r="V309" s="44">
        <v>0</v>
      </c>
      <c r="W309" s="44">
        <v>0</v>
      </c>
      <c r="X309" s="62">
        <f t="shared" ref="X309:X321" si="68">D309+F309+I309+P309+V309</f>
        <v>286</v>
      </c>
      <c r="Y309" s="62">
        <f t="shared" ref="Y309:Y318" si="69">G309+N309+T309+W309</f>
        <v>110</v>
      </c>
      <c r="Z309" s="44">
        <v>286</v>
      </c>
      <c r="AA309" s="44">
        <v>0</v>
      </c>
      <c r="AB309" s="44">
        <v>0</v>
      </c>
      <c r="AC309" s="36" t="s">
        <v>529</v>
      </c>
    </row>
    <row r="310" spans="1:29" s="33" customFormat="1">
      <c r="A310" s="79" t="s">
        <v>335</v>
      </c>
      <c r="B310" s="90" t="s">
        <v>311</v>
      </c>
      <c r="C310" s="44">
        <v>0</v>
      </c>
      <c r="D310" s="44">
        <v>0</v>
      </c>
      <c r="E310" s="44">
        <v>3</v>
      </c>
      <c r="F310" s="44">
        <v>54</v>
      </c>
      <c r="G310" s="44">
        <v>0</v>
      </c>
      <c r="H310" s="44">
        <v>6</v>
      </c>
      <c r="I310" s="62">
        <f t="shared" si="66"/>
        <v>92</v>
      </c>
      <c r="J310" s="44">
        <v>80</v>
      </c>
      <c r="K310" s="44">
        <v>0</v>
      </c>
      <c r="L310" s="44">
        <v>12</v>
      </c>
      <c r="M310" s="44">
        <v>0</v>
      </c>
      <c r="N310" s="44">
        <v>16</v>
      </c>
      <c r="O310" s="44">
        <v>0</v>
      </c>
      <c r="P310" s="62">
        <f t="shared" si="67"/>
        <v>0</v>
      </c>
      <c r="Q310" s="44">
        <v>0</v>
      </c>
      <c r="R310" s="44">
        <v>0</v>
      </c>
      <c r="S310" s="44">
        <v>0</v>
      </c>
      <c r="T310" s="44">
        <v>0</v>
      </c>
      <c r="U310" s="44">
        <v>0</v>
      </c>
      <c r="V310" s="44">
        <v>0</v>
      </c>
      <c r="W310" s="44">
        <v>0</v>
      </c>
      <c r="X310" s="62">
        <f t="shared" si="68"/>
        <v>146</v>
      </c>
      <c r="Y310" s="62">
        <f t="shared" si="69"/>
        <v>16</v>
      </c>
      <c r="Z310" s="44">
        <v>146</v>
      </c>
      <c r="AA310" s="44">
        <v>0</v>
      </c>
      <c r="AB310" s="44">
        <v>0</v>
      </c>
      <c r="AC310" s="36" t="s">
        <v>529</v>
      </c>
    </row>
    <row r="311" spans="1:29" s="33" customFormat="1">
      <c r="A311" s="17" t="s">
        <v>335</v>
      </c>
      <c r="B311" s="90" t="s">
        <v>311</v>
      </c>
      <c r="C311" s="44"/>
      <c r="D311" s="44"/>
      <c r="E311" s="44">
        <v>7</v>
      </c>
      <c r="F311" s="44">
        <v>110</v>
      </c>
      <c r="G311" s="44"/>
      <c r="H311" s="44"/>
      <c r="I311" s="62">
        <f t="shared" si="66"/>
        <v>100</v>
      </c>
      <c r="J311" s="44"/>
      <c r="K311" s="44"/>
      <c r="L311" s="44">
        <v>100</v>
      </c>
      <c r="M311" s="44"/>
      <c r="N311" s="44"/>
      <c r="O311" s="44"/>
      <c r="P311" s="62">
        <f t="shared" si="67"/>
        <v>0</v>
      </c>
      <c r="Q311" s="44"/>
      <c r="R311" s="44"/>
      <c r="S311" s="44"/>
      <c r="T311" s="44"/>
      <c r="U311" s="44"/>
      <c r="V311" s="44"/>
      <c r="W311" s="44"/>
      <c r="X311" s="62">
        <f t="shared" si="68"/>
        <v>210</v>
      </c>
      <c r="Y311" s="62">
        <f t="shared" si="69"/>
        <v>0</v>
      </c>
      <c r="Z311" s="44"/>
      <c r="AA311" s="44"/>
      <c r="AB311" s="44"/>
      <c r="AC311" s="36" t="s">
        <v>531</v>
      </c>
    </row>
    <row r="312" spans="1:29" s="33" customFormat="1">
      <c r="A312" s="74" t="s">
        <v>512</v>
      </c>
      <c r="B312" s="35" t="s">
        <v>513</v>
      </c>
      <c r="C312" s="44"/>
      <c r="D312" s="44"/>
      <c r="E312" s="44">
        <v>2</v>
      </c>
      <c r="F312" s="44">
        <v>24</v>
      </c>
      <c r="G312" s="44">
        <v>5</v>
      </c>
      <c r="H312" s="44"/>
      <c r="I312" s="62">
        <f t="shared" si="66"/>
        <v>24</v>
      </c>
      <c r="J312" s="44"/>
      <c r="K312" s="44"/>
      <c r="L312" s="44">
        <v>24</v>
      </c>
      <c r="M312" s="44"/>
      <c r="N312" s="44"/>
      <c r="O312" s="44"/>
      <c r="P312" s="62">
        <f t="shared" si="67"/>
        <v>0</v>
      </c>
      <c r="Q312" s="44"/>
      <c r="R312" s="44"/>
      <c r="S312" s="44"/>
      <c r="T312" s="44"/>
      <c r="U312" s="44"/>
      <c r="V312" s="44"/>
      <c r="W312" s="44"/>
      <c r="X312" s="62">
        <f t="shared" si="68"/>
        <v>48</v>
      </c>
      <c r="Y312" s="62">
        <f t="shared" si="69"/>
        <v>5</v>
      </c>
      <c r="Z312" s="44"/>
      <c r="AA312" s="44"/>
      <c r="AB312" s="44"/>
      <c r="AC312" s="36" t="s">
        <v>531</v>
      </c>
    </row>
    <row r="313" spans="1:29" s="33" customFormat="1">
      <c r="A313" s="74" t="s">
        <v>191</v>
      </c>
      <c r="B313" s="35" t="s">
        <v>192</v>
      </c>
      <c r="C313" s="44"/>
      <c r="D313" s="44"/>
      <c r="E313" s="44">
        <v>4</v>
      </c>
      <c r="F313" s="44">
        <v>41</v>
      </c>
      <c r="G313" s="44"/>
      <c r="H313" s="44"/>
      <c r="I313" s="62">
        <f t="shared" si="66"/>
        <v>41</v>
      </c>
      <c r="J313" s="44">
        <v>20</v>
      </c>
      <c r="K313" s="44">
        <v>21</v>
      </c>
      <c r="L313" s="44"/>
      <c r="M313" s="44"/>
      <c r="N313" s="44"/>
      <c r="O313" s="44"/>
      <c r="P313" s="62">
        <f t="shared" si="67"/>
        <v>0</v>
      </c>
      <c r="Q313" s="44"/>
      <c r="R313" s="44"/>
      <c r="S313" s="44"/>
      <c r="T313" s="44"/>
      <c r="U313" s="44"/>
      <c r="V313" s="44"/>
      <c r="W313" s="44"/>
      <c r="X313" s="62">
        <f t="shared" si="68"/>
        <v>82</v>
      </c>
      <c r="Y313" s="62">
        <f t="shared" si="69"/>
        <v>0</v>
      </c>
      <c r="Z313" s="44"/>
      <c r="AA313" s="44"/>
      <c r="AB313" s="44"/>
      <c r="AC313" s="36" t="s">
        <v>531</v>
      </c>
    </row>
    <row r="314" spans="1:29" s="33" customFormat="1">
      <c r="A314" s="74" t="s">
        <v>127</v>
      </c>
      <c r="B314" s="35" t="s">
        <v>128</v>
      </c>
      <c r="C314" s="44"/>
      <c r="D314" s="44"/>
      <c r="E314" s="44">
        <v>1</v>
      </c>
      <c r="F314" s="44">
        <v>10</v>
      </c>
      <c r="G314" s="44"/>
      <c r="H314" s="44"/>
      <c r="I314" s="62">
        <f t="shared" si="66"/>
        <v>12</v>
      </c>
      <c r="J314" s="44">
        <v>12</v>
      </c>
      <c r="K314" s="44"/>
      <c r="L314" s="44"/>
      <c r="M314" s="44"/>
      <c r="N314" s="44"/>
      <c r="O314" s="44"/>
      <c r="P314" s="62">
        <f t="shared" si="67"/>
        <v>0</v>
      </c>
      <c r="Q314" s="44"/>
      <c r="R314" s="44"/>
      <c r="S314" s="44"/>
      <c r="T314" s="44"/>
      <c r="U314" s="44"/>
      <c r="V314" s="44"/>
      <c r="W314" s="44"/>
      <c r="X314" s="62">
        <f t="shared" si="68"/>
        <v>22</v>
      </c>
      <c r="Y314" s="62">
        <f t="shared" si="69"/>
        <v>0</v>
      </c>
      <c r="Z314" s="44"/>
      <c r="AA314" s="44"/>
      <c r="AB314" s="44"/>
      <c r="AC314" s="36" t="s">
        <v>531</v>
      </c>
    </row>
    <row r="315" spans="1:29" s="33" customFormat="1" ht="20.399999999999999">
      <c r="A315" s="74" t="s">
        <v>260</v>
      </c>
      <c r="B315" s="35" t="s">
        <v>311</v>
      </c>
      <c r="C315" s="44"/>
      <c r="D315" s="44"/>
      <c r="E315" s="44"/>
      <c r="F315" s="44"/>
      <c r="G315" s="44"/>
      <c r="H315" s="44">
        <v>6</v>
      </c>
      <c r="I315" s="62">
        <f t="shared" si="66"/>
        <v>97</v>
      </c>
      <c r="J315" s="44">
        <v>16</v>
      </c>
      <c r="K315" s="44"/>
      <c r="L315" s="44">
        <v>81</v>
      </c>
      <c r="M315" s="44"/>
      <c r="N315" s="44">
        <v>1</v>
      </c>
      <c r="O315" s="44"/>
      <c r="P315" s="62">
        <f t="shared" si="67"/>
        <v>0</v>
      </c>
      <c r="Q315" s="44"/>
      <c r="R315" s="44"/>
      <c r="S315" s="44"/>
      <c r="T315" s="44"/>
      <c r="U315" s="44"/>
      <c r="V315" s="44"/>
      <c r="W315" s="44"/>
      <c r="X315" s="62">
        <f t="shared" si="68"/>
        <v>97</v>
      </c>
      <c r="Y315" s="62">
        <f t="shared" si="69"/>
        <v>1</v>
      </c>
      <c r="Z315" s="44">
        <v>97</v>
      </c>
      <c r="AA315" s="44"/>
      <c r="AB315" s="44"/>
      <c r="AC315" s="36" t="s">
        <v>532</v>
      </c>
    </row>
    <row r="316" spans="1:29" s="33" customFormat="1" ht="20.399999999999999">
      <c r="A316" s="74" t="s">
        <v>456</v>
      </c>
      <c r="B316" s="35" t="s">
        <v>446</v>
      </c>
      <c r="C316" s="44"/>
      <c r="D316" s="44"/>
      <c r="E316" s="44"/>
      <c r="F316" s="44"/>
      <c r="G316" s="44"/>
      <c r="H316" s="44">
        <v>5</v>
      </c>
      <c r="I316" s="62">
        <f t="shared" si="66"/>
        <v>68</v>
      </c>
      <c r="J316" s="44"/>
      <c r="K316" s="44">
        <v>32</v>
      </c>
      <c r="L316" s="44">
        <v>36</v>
      </c>
      <c r="M316" s="44"/>
      <c r="N316" s="44">
        <v>30</v>
      </c>
      <c r="O316" s="44"/>
      <c r="P316" s="62">
        <f t="shared" si="67"/>
        <v>0</v>
      </c>
      <c r="Q316" s="44"/>
      <c r="R316" s="44"/>
      <c r="S316" s="44"/>
      <c r="T316" s="44"/>
      <c r="U316" s="44"/>
      <c r="V316" s="44"/>
      <c r="W316" s="44"/>
      <c r="X316" s="62">
        <f t="shared" si="68"/>
        <v>68</v>
      </c>
      <c r="Y316" s="62">
        <f t="shared" si="69"/>
        <v>30</v>
      </c>
      <c r="Z316" s="44">
        <v>68</v>
      </c>
      <c r="AA316" s="44"/>
      <c r="AB316" s="44"/>
      <c r="AC316" s="36" t="s">
        <v>532</v>
      </c>
    </row>
    <row r="317" spans="1:29" s="33" customFormat="1" ht="20.399999999999999">
      <c r="A317" s="74" t="s">
        <v>182</v>
      </c>
      <c r="B317" s="35" t="s">
        <v>183</v>
      </c>
      <c r="C317" s="44"/>
      <c r="D317" s="44"/>
      <c r="E317" s="44"/>
      <c r="F317" s="44"/>
      <c r="G317" s="44"/>
      <c r="H317" s="44">
        <v>2</v>
      </c>
      <c r="I317" s="62">
        <f t="shared" si="66"/>
        <v>37</v>
      </c>
      <c r="J317" s="44"/>
      <c r="K317" s="44">
        <v>18</v>
      </c>
      <c r="L317" s="44">
        <v>19</v>
      </c>
      <c r="M317" s="44"/>
      <c r="N317" s="44">
        <v>17</v>
      </c>
      <c r="O317" s="44"/>
      <c r="P317" s="62">
        <f t="shared" si="67"/>
        <v>0</v>
      </c>
      <c r="Q317" s="44"/>
      <c r="R317" s="44"/>
      <c r="S317" s="44"/>
      <c r="T317" s="44"/>
      <c r="U317" s="44"/>
      <c r="V317" s="44"/>
      <c r="W317" s="44"/>
      <c r="X317" s="62">
        <f t="shared" si="68"/>
        <v>37</v>
      </c>
      <c r="Y317" s="62">
        <f t="shared" si="69"/>
        <v>17</v>
      </c>
      <c r="Z317" s="44">
        <v>37</v>
      </c>
      <c r="AA317" s="44"/>
      <c r="AB317" s="44"/>
      <c r="AC317" s="36" t="s">
        <v>532</v>
      </c>
    </row>
    <row r="318" spans="1:29" s="33" customFormat="1" ht="20.399999999999999">
      <c r="A318" s="74" t="s">
        <v>452</v>
      </c>
      <c r="B318" s="35" t="s">
        <v>328</v>
      </c>
      <c r="C318" s="44"/>
      <c r="D318" s="44"/>
      <c r="E318" s="44"/>
      <c r="F318" s="44"/>
      <c r="G318" s="44"/>
      <c r="H318" s="44">
        <v>2</v>
      </c>
      <c r="I318" s="62">
        <f t="shared" si="66"/>
        <v>24</v>
      </c>
      <c r="J318" s="44"/>
      <c r="K318" s="44">
        <v>12</v>
      </c>
      <c r="L318" s="44">
        <v>12</v>
      </c>
      <c r="M318" s="44"/>
      <c r="N318" s="44">
        <v>6</v>
      </c>
      <c r="O318" s="44"/>
      <c r="P318" s="62">
        <f t="shared" si="67"/>
        <v>0</v>
      </c>
      <c r="Q318" s="44"/>
      <c r="R318" s="44"/>
      <c r="S318" s="44"/>
      <c r="T318" s="44"/>
      <c r="U318" s="44"/>
      <c r="V318" s="44"/>
      <c r="W318" s="44"/>
      <c r="X318" s="62">
        <f t="shared" si="68"/>
        <v>24</v>
      </c>
      <c r="Y318" s="62">
        <f t="shared" si="69"/>
        <v>6</v>
      </c>
      <c r="Z318" s="44">
        <v>24</v>
      </c>
      <c r="AA318" s="44"/>
      <c r="AB318" s="44"/>
      <c r="AC318" s="36" t="s">
        <v>532</v>
      </c>
    </row>
    <row r="319" spans="1:29" s="33" customFormat="1">
      <c r="A319" s="74" t="s">
        <v>512</v>
      </c>
      <c r="B319" s="35" t="s">
        <v>513</v>
      </c>
      <c r="C319" s="44"/>
      <c r="D319" s="44">
        <v>0</v>
      </c>
      <c r="E319" s="44">
        <v>2</v>
      </c>
      <c r="F319" s="44">
        <v>28</v>
      </c>
      <c r="G319" s="44">
        <v>13</v>
      </c>
      <c r="H319" s="44">
        <v>2</v>
      </c>
      <c r="I319" s="44">
        <v>20</v>
      </c>
      <c r="J319" s="44"/>
      <c r="K319" s="44">
        <v>20</v>
      </c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62">
        <f t="shared" si="68"/>
        <v>48</v>
      </c>
      <c r="Y319" s="62">
        <f>G319+N319+T319+W319</f>
        <v>13</v>
      </c>
      <c r="Z319" s="44">
        <v>48</v>
      </c>
      <c r="AA319" s="44">
        <v>4</v>
      </c>
      <c r="AB319" s="44"/>
      <c r="AC319" s="36" t="s">
        <v>533</v>
      </c>
    </row>
    <row r="320" spans="1:29" s="33" customFormat="1">
      <c r="A320" s="74" t="s">
        <v>191</v>
      </c>
      <c r="B320" s="35" t="s">
        <v>192</v>
      </c>
      <c r="C320" s="44"/>
      <c r="D320" s="44">
        <v>0</v>
      </c>
      <c r="E320" s="44"/>
      <c r="F320" s="44"/>
      <c r="G320" s="44">
        <v>8</v>
      </c>
      <c r="H320" s="44">
        <v>3</v>
      </c>
      <c r="I320" s="44">
        <v>27</v>
      </c>
      <c r="J320" s="44"/>
      <c r="K320" s="44">
        <v>27</v>
      </c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62">
        <f t="shared" si="68"/>
        <v>27</v>
      </c>
      <c r="Y320" s="62">
        <f>G320+N320+T320+W320</f>
        <v>8</v>
      </c>
      <c r="Z320" s="44">
        <v>27</v>
      </c>
      <c r="AA320" s="44">
        <v>2</v>
      </c>
      <c r="AB320" s="44"/>
      <c r="AC320" s="36" t="s">
        <v>533</v>
      </c>
    </row>
    <row r="321" spans="1:29" s="33" customFormat="1">
      <c r="A321" s="74" t="s">
        <v>260</v>
      </c>
      <c r="B321" s="35" t="s">
        <v>311</v>
      </c>
      <c r="C321" s="44"/>
      <c r="D321" s="44">
        <v>0</v>
      </c>
      <c r="E321" s="44">
        <v>2</v>
      </c>
      <c r="F321" s="44">
        <v>22</v>
      </c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62">
        <f t="shared" si="68"/>
        <v>22</v>
      </c>
      <c r="Y321" s="62">
        <f>G321+N321+T321+W321</f>
        <v>0</v>
      </c>
      <c r="Z321" s="44">
        <v>22</v>
      </c>
      <c r="AA321" s="44"/>
      <c r="AB321" s="44"/>
      <c r="AC321" s="36" t="s">
        <v>533</v>
      </c>
    </row>
  </sheetData>
  <mergeCells count="30">
    <mergeCell ref="A2:AB2"/>
    <mergeCell ref="I4:N4"/>
    <mergeCell ref="P4:T4"/>
    <mergeCell ref="V4:W4"/>
    <mergeCell ref="X4:AB4"/>
    <mergeCell ref="U4:U6"/>
    <mergeCell ref="V5:V6"/>
    <mergeCell ref="W5:W6"/>
    <mergeCell ref="X5:X6"/>
    <mergeCell ref="Y5:AB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  <mergeCell ref="N5:N6"/>
    <mergeCell ref="O4:O6"/>
    <mergeCell ref="P5:P6"/>
    <mergeCell ref="Q5:Q6"/>
    <mergeCell ref="R5:R6"/>
    <mergeCell ref="S5:S6"/>
    <mergeCell ref="T5:T6"/>
  </mergeCells>
  <phoneticPr fontId="8" type="noConversion"/>
  <printOptions horizontalCentered="1"/>
  <pageMargins left="0.196850393700787" right="0.196850393700787" top="0.196850393700787" bottom="0.196850393700787" header="0" footer="0.196850393700787"/>
  <pageSetup paperSize="9" orientation="landscape"/>
  <headerFooter alignWithMargins="0"/>
  <ignoredErrors>
    <ignoredError sqref="B52:B58 B46 B41:B44 B62:B69 B14 B18 B21:B26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CY324"/>
  <sheetViews>
    <sheetView topLeftCell="A10" workbookViewId="0">
      <selection activeCell="AC13" sqref="AC13"/>
    </sheetView>
  </sheetViews>
  <sheetFormatPr defaultColWidth="9.109375" defaultRowHeight="10.199999999999999"/>
  <cols>
    <col min="1" max="1" width="15.44140625" style="13" customWidth="1"/>
    <col min="2" max="2" width="5.33203125" style="13" customWidth="1"/>
    <col min="3" max="25" width="5.44140625" style="13" customWidth="1"/>
    <col min="26" max="26" width="9.109375" style="2"/>
    <col min="27" max="16384" width="9.109375" style="13"/>
  </cols>
  <sheetData>
    <row r="1" spans="1:26">
      <c r="L1" s="13">
        <v>3</v>
      </c>
    </row>
    <row r="2" spans="1:26" s="12" customFormat="1" ht="13.2">
      <c r="A2" s="14"/>
      <c r="B2" s="15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25" t="s">
        <v>45</v>
      </c>
      <c r="T2" s="125"/>
      <c r="U2" s="125"/>
      <c r="V2" s="125"/>
      <c r="W2" s="125"/>
      <c r="X2" s="125"/>
      <c r="Y2" s="125"/>
      <c r="Z2" s="18"/>
    </row>
    <row r="3" spans="1:26">
      <c r="Z3" s="18"/>
    </row>
    <row r="4" spans="1:26" ht="12.75" customHeight="1">
      <c r="A4" s="123"/>
      <c r="B4" s="122" t="s">
        <v>1</v>
      </c>
      <c r="C4" s="126" t="s">
        <v>46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</row>
    <row r="5" spans="1:26" ht="36.75" customHeight="1">
      <c r="A5" s="123"/>
      <c r="B5" s="122"/>
      <c r="C5" s="122" t="s">
        <v>47</v>
      </c>
      <c r="D5" s="123" t="s">
        <v>48</v>
      </c>
      <c r="E5" s="123"/>
      <c r="F5" s="123"/>
      <c r="G5" s="123"/>
      <c r="H5" s="123" t="s">
        <v>49</v>
      </c>
      <c r="I5" s="123"/>
      <c r="J5" s="123"/>
      <c r="K5" s="123"/>
      <c r="L5" s="123"/>
      <c r="M5" s="123"/>
      <c r="N5" s="123"/>
      <c r="O5" s="123"/>
      <c r="P5" s="123"/>
      <c r="Q5" s="123" t="s">
        <v>50</v>
      </c>
      <c r="R5" s="123"/>
      <c r="S5" s="123"/>
      <c r="T5" s="123"/>
      <c r="U5" s="123"/>
      <c r="V5" s="123"/>
      <c r="W5" s="123"/>
      <c r="X5" s="123"/>
      <c r="Y5" s="123"/>
    </row>
    <row r="6" spans="1:26" ht="17.25" customHeight="1">
      <c r="A6" s="123"/>
      <c r="B6" s="122"/>
      <c r="C6" s="122"/>
      <c r="D6" s="124" t="s">
        <v>51</v>
      </c>
      <c r="E6" s="123" t="s">
        <v>52</v>
      </c>
      <c r="F6" s="123"/>
      <c r="G6" s="123"/>
      <c r="H6" s="123" t="s">
        <v>51</v>
      </c>
      <c r="I6" s="123"/>
      <c r="J6" s="123"/>
      <c r="K6" s="123"/>
      <c r="L6" s="123"/>
      <c r="M6" s="123" t="s">
        <v>53</v>
      </c>
      <c r="N6" s="123"/>
      <c r="O6" s="123"/>
      <c r="P6" s="123"/>
      <c r="Q6" s="123" t="s">
        <v>51</v>
      </c>
      <c r="R6" s="123"/>
      <c r="S6" s="123"/>
      <c r="T6" s="123"/>
      <c r="U6" s="123"/>
      <c r="V6" s="123" t="s">
        <v>53</v>
      </c>
      <c r="W6" s="123"/>
      <c r="X6" s="123"/>
      <c r="Y6" s="123"/>
    </row>
    <row r="7" spans="1:26" ht="14.25" customHeight="1">
      <c r="A7" s="123"/>
      <c r="B7" s="122"/>
      <c r="C7" s="122"/>
      <c r="D7" s="124"/>
      <c r="E7" s="122" t="s">
        <v>54</v>
      </c>
      <c r="F7" s="122" t="s">
        <v>55</v>
      </c>
      <c r="G7" s="122" t="s">
        <v>56</v>
      </c>
      <c r="H7" s="122" t="s">
        <v>57</v>
      </c>
      <c r="I7" s="122" t="s">
        <v>58</v>
      </c>
      <c r="J7" s="122" t="s">
        <v>59</v>
      </c>
      <c r="K7" s="122" t="s">
        <v>60</v>
      </c>
      <c r="L7" s="122" t="s">
        <v>61</v>
      </c>
      <c r="M7" s="122" t="s">
        <v>58</v>
      </c>
      <c r="N7" s="122" t="s">
        <v>59</v>
      </c>
      <c r="O7" s="122" t="s">
        <v>60</v>
      </c>
      <c r="P7" s="122" t="s">
        <v>61</v>
      </c>
      <c r="Q7" s="122" t="s">
        <v>57</v>
      </c>
      <c r="R7" s="122" t="s">
        <v>58</v>
      </c>
      <c r="S7" s="122" t="s">
        <v>59</v>
      </c>
      <c r="T7" s="122" t="s">
        <v>60</v>
      </c>
      <c r="U7" s="122" t="s">
        <v>61</v>
      </c>
      <c r="V7" s="122" t="s">
        <v>58</v>
      </c>
      <c r="W7" s="122" t="s">
        <v>59</v>
      </c>
      <c r="X7" s="122" t="s">
        <v>60</v>
      </c>
      <c r="Y7" s="122" t="s">
        <v>61</v>
      </c>
    </row>
    <row r="8" spans="1:26" ht="30" customHeight="1">
      <c r="A8" s="123"/>
      <c r="B8" s="122"/>
      <c r="C8" s="122"/>
      <c r="D8" s="124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9"/>
    </row>
    <row r="9" spans="1:26" ht="54.75" customHeight="1">
      <c r="A9" s="123"/>
      <c r="B9" s="122"/>
      <c r="C9" s="122"/>
      <c r="D9" s="124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3"/>
    </row>
    <row r="10" spans="1:26">
      <c r="A10" s="9" t="s">
        <v>30</v>
      </c>
      <c r="B10" s="9" t="s">
        <v>31</v>
      </c>
      <c r="C10" s="9">
        <v>27</v>
      </c>
      <c r="D10" s="9">
        <v>28</v>
      </c>
      <c r="E10" s="9">
        <v>29</v>
      </c>
      <c r="F10" s="9">
        <v>30</v>
      </c>
      <c r="G10" s="9">
        <v>31</v>
      </c>
      <c r="H10" s="9">
        <v>32</v>
      </c>
      <c r="I10" s="9">
        <v>33</v>
      </c>
      <c r="J10" s="9">
        <v>34</v>
      </c>
      <c r="K10" s="9">
        <v>35</v>
      </c>
      <c r="L10" s="9">
        <v>36</v>
      </c>
      <c r="M10" s="9">
        <v>37</v>
      </c>
      <c r="N10" s="9">
        <v>38</v>
      </c>
      <c r="O10" s="9">
        <v>39</v>
      </c>
      <c r="P10" s="9">
        <v>40</v>
      </c>
      <c r="Q10" s="9">
        <v>41</v>
      </c>
      <c r="R10" s="9">
        <v>42</v>
      </c>
      <c r="S10" s="9">
        <v>43</v>
      </c>
      <c r="T10" s="9">
        <v>44</v>
      </c>
      <c r="U10" s="9">
        <v>45</v>
      </c>
      <c r="V10" s="9">
        <v>46</v>
      </c>
      <c r="W10" s="9">
        <v>47</v>
      </c>
      <c r="X10" s="9">
        <v>48</v>
      </c>
      <c r="Y10" s="9">
        <v>49</v>
      </c>
      <c r="Z10" s="13"/>
    </row>
    <row r="11" spans="1:26" ht="25.2" customHeight="1">
      <c r="A11" s="16" t="s">
        <v>32</v>
      </c>
      <c r="B11" s="16"/>
      <c r="C11" s="62">
        <f>SUM(C12:C324)</f>
        <v>118</v>
      </c>
      <c r="D11" s="62">
        <f t="shared" ref="D11:Y11" si="0">SUM(D12:D324)</f>
        <v>566</v>
      </c>
      <c r="E11" s="62">
        <f t="shared" si="0"/>
        <v>106</v>
      </c>
      <c r="F11" s="62">
        <f t="shared" si="0"/>
        <v>242</v>
      </c>
      <c r="G11" s="62">
        <f t="shared" si="0"/>
        <v>235</v>
      </c>
      <c r="H11" s="62">
        <f t="shared" si="0"/>
        <v>3447</v>
      </c>
      <c r="I11" s="62">
        <f t="shared" si="0"/>
        <v>888</v>
      </c>
      <c r="J11" s="62">
        <f t="shared" si="0"/>
        <v>765</v>
      </c>
      <c r="K11" s="62">
        <f t="shared" si="0"/>
        <v>213</v>
      </c>
      <c r="L11" s="62">
        <f t="shared" si="0"/>
        <v>32</v>
      </c>
      <c r="M11" s="62">
        <f t="shared" si="0"/>
        <v>369</v>
      </c>
      <c r="N11" s="62">
        <f t="shared" si="0"/>
        <v>362</v>
      </c>
      <c r="O11" s="62">
        <f t="shared" si="0"/>
        <v>99</v>
      </c>
      <c r="P11" s="62">
        <f t="shared" si="0"/>
        <v>15</v>
      </c>
      <c r="Q11" s="62">
        <f t="shared" si="0"/>
        <v>1914</v>
      </c>
      <c r="R11" s="62">
        <f t="shared" si="0"/>
        <v>642</v>
      </c>
      <c r="S11" s="62">
        <f t="shared" si="0"/>
        <v>507</v>
      </c>
      <c r="T11" s="62">
        <f t="shared" si="0"/>
        <v>76</v>
      </c>
      <c r="U11" s="62">
        <f t="shared" si="0"/>
        <v>12</v>
      </c>
      <c r="V11" s="62">
        <f t="shared" si="0"/>
        <v>298</v>
      </c>
      <c r="W11" s="62">
        <f t="shared" si="0"/>
        <v>253</v>
      </c>
      <c r="X11" s="62">
        <f t="shared" si="0"/>
        <v>49</v>
      </c>
      <c r="Y11" s="62">
        <f t="shared" si="0"/>
        <v>3</v>
      </c>
      <c r="Z11" s="13"/>
    </row>
    <row r="12" spans="1:26" ht="15" customHeight="1">
      <c r="A12" s="17" t="s">
        <v>33</v>
      </c>
      <c r="B12" s="9" t="s">
        <v>34</v>
      </c>
      <c r="C12" s="9">
        <v>0</v>
      </c>
      <c r="D12" s="62">
        <f t="shared" ref="D12:D75" si="1">E12+F12+G12</f>
        <v>1</v>
      </c>
      <c r="E12" s="9">
        <v>0</v>
      </c>
      <c r="F12" s="9">
        <v>1</v>
      </c>
      <c r="G12" s="9">
        <v>0</v>
      </c>
      <c r="H12" s="9">
        <v>15</v>
      </c>
      <c r="I12" s="9">
        <v>0</v>
      </c>
      <c r="J12" s="9">
        <v>3</v>
      </c>
      <c r="K12" s="9">
        <v>1</v>
      </c>
      <c r="L12" s="9">
        <v>0</v>
      </c>
      <c r="M12" s="9">
        <v>0</v>
      </c>
      <c r="N12" s="9">
        <v>3</v>
      </c>
      <c r="O12" s="9">
        <v>1</v>
      </c>
      <c r="P12" s="9">
        <v>0</v>
      </c>
      <c r="Q12" s="9">
        <v>11</v>
      </c>
      <c r="R12" s="9">
        <v>0</v>
      </c>
      <c r="S12" s="9">
        <v>2</v>
      </c>
      <c r="T12" s="9">
        <v>1</v>
      </c>
      <c r="U12" s="9">
        <v>0</v>
      </c>
      <c r="V12" s="9">
        <v>0</v>
      </c>
      <c r="W12" s="9">
        <v>2</v>
      </c>
      <c r="X12" s="9">
        <v>1</v>
      </c>
      <c r="Y12" s="9">
        <v>0</v>
      </c>
      <c r="Z12" s="2" t="s">
        <v>124</v>
      </c>
    </row>
    <row r="13" spans="1:26" ht="15.6" customHeight="1">
      <c r="A13" s="17" t="s">
        <v>35</v>
      </c>
      <c r="B13" s="9" t="s">
        <v>36</v>
      </c>
      <c r="C13" s="9">
        <v>0</v>
      </c>
      <c r="D13" s="62">
        <f t="shared" si="1"/>
        <v>7</v>
      </c>
      <c r="E13" s="9">
        <v>0</v>
      </c>
      <c r="F13" s="9">
        <v>6</v>
      </c>
      <c r="G13" s="9">
        <v>1</v>
      </c>
      <c r="H13" s="9">
        <v>44</v>
      </c>
      <c r="I13" s="101">
        <v>12</v>
      </c>
      <c r="J13" s="9">
        <v>30</v>
      </c>
      <c r="K13" s="9">
        <v>10</v>
      </c>
      <c r="L13" s="9">
        <v>0</v>
      </c>
      <c r="M13" s="9">
        <v>13</v>
      </c>
      <c r="N13" s="9">
        <v>30</v>
      </c>
      <c r="O13" s="9">
        <v>10</v>
      </c>
      <c r="P13" s="9">
        <v>0</v>
      </c>
      <c r="Q13" s="9">
        <v>43</v>
      </c>
      <c r="R13" s="9">
        <v>1</v>
      </c>
      <c r="S13" s="9">
        <v>21</v>
      </c>
      <c r="T13" s="9">
        <v>6</v>
      </c>
      <c r="U13" s="9">
        <v>0</v>
      </c>
      <c r="V13" s="9">
        <v>1</v>
      </c>
      <c r="W13" s="9">
        <v>21</v>
      </c>
      <c r="X13" s="9">
        <v>6</v>
      </c>
      <c r="Y13" s="9">
        <v>0</v>
      </c>
      <c r="Z13" s="2" t="s">
        <v>124</v>
      </c>
    </row>
    <row r="14" spans="1:26" ht="18.600000000000001" customHeight="1">
      <c r="A14" s="17" t="s">
        <v>37</v>
      </c>
      <c r="B14" s="9" t="s">
        <v>38</v>
      </c>
      <c r="C14" s="9">
        <v>0</v>
      </c>
      <c r="D14" s="62">
        <f t="shared" si="1"/>
        <v>3</v>
      </c>
      <c r="E14" s="9">
        <v>1</v>
      </c>
      <c r="F14" s="9">
        <v>1</v>
      </c>
      <c r="G14" s="9">
        <v>1</v>
      </c>
      <c r="H14" s="9">
        <v>13</v>
      </c>
      <c r="I14" s="9">
        <v>7</v>
      </c>
      <c r="J14" s="9">
        <v>6</v>
      </c>
      <c r="K14" s="9">
        <v>3</v>
      </c>
      <c r="L14" s="9">
        <v>1</v>
      </c>
      <c r="M14" s="9">
        <v>5</v>
      </c>
      <c r="N14" s="9">
        <v>3</v>
      </c>
      <c r="O14" s="9">
        <v>1</v>
      </c>
      <c r="P14" s="9">
        <v>1</v>
      </c>
      <c r="Q14" s="9">
        <v>14</v>
      </c>
      <c r="R14" s="9">
        <v>1</v>
      </c>
      <c r="S14" s="9">
        <v>4</v>
      </c>
      <c r="T14" s="9">
        <v>0</v>
      </c>
      <c r="U14" s="9">
        <v>0</v>
      </c>
      <c r="V14" s="9">
        <v>1</v>
      </c>
      <c r="W14" s="9">
        <v>2</v>
      </c>
      <c r="X14" s="9">
        <v>0</v>
      </c>
      <c r="Y14" s="9">
        <v>0</v>
      </c>
      <c r="Z14" s="2" t="s">
        <v>124</v>
      </c>
    </row>
    <row r="15" spans="1:26" ht="16.8" customHeight="1">
      <c r="A15" s="17" t="s">
        <v>39</v>
      </c>
      <c r="B15" s="9" t="s">
        <v>40</v>
      </c>
      <c r="C15" s="9">
        <v>0</v>
      </c>
      <c r="D15" s="62">
        <f t="shared" si="1"/>
        <v>6</v>
      </c>
      <c r="E15" s="9">
        <v>0</v>
      </c>
      <c r="F15" s="9">
        <v>2</v>
      </c>
      <c r="G15" s="9">
        <v>4</v>
      </c>
      <c r="H15" s="9">
        <v>12</v>
      </c>
      <c r="I15" s="9">
        <v>12</v>
      </c>
      <c r="J15" s="9">
        <v>7</v>
      </c>
      <c r="K15" s="9">
        <v>3</v>
      </c>
      <c r="L15" s="9">
        <v>1</v>
      </c>
      <c r="M15" s="9">
        <v>7</v>
      </c>
      <c r="N15" s="9">
        <v>2</v>
      </c>
      <c r="O15" s="9">
        <v>3</v>
      </c>
      <c r="P15" s="9">
        <v>0</v>
      </c>
      <c r="Q15" s="9">
        <v>23</v>
      </c>
      <c r="R15" s="9">
        <v>10</v>
      </c>
      <c r="S15" s="9">
        <v>5</v>
      </c>
      <c r="T15" s="9">
        <v>0</v>
      </c>
      <c r="U15" s="9">
        <v>1</v>
      </c>
      <c r="V15" s="9">
        <v>6</v>
      </c>
      <c r="W15" s="9">
        <v>2</v>
      </c>
      <c r="X15" s="9">
        <v>0</v>
      </c>
      <c r="Y15" s="9">
        <v>0</v>
      </c>
      <c r="Z15" s="2" t="s">
        <v>124</v>
      </c>
    </row>
    <row r="16" spans="1:26" ht="18" customHeight="1">
      <c r="A16" s="17" t="s">
        <v>41</v>
      </c>
      <c r="B16" s="9" t="s">
        <v>42</v>
      </c>
      <c r="C16" s="9">
        <v>0</v>
      </c>
      <c r="D16" s="62">
        <f t="shared" si="1"/>
        <v>2</v>
      </c>
      <c r="E16" s="9">
        <v>0</v>
      </c>
      <c r="F16" s="9">
        <v>0</v>
      </c>
      <c r="G16" s="9">
        <v>2</v>
      </c>
      <c r="H16" s="9">
        <v>2</v>
      </c>
      <c r="I16" s="9">
        <v>14</v>
      </c>
      <c r="J16" s="9">
        <v>3</v>
      </c>
      <c r="K16" s="9">
        <v>0</v>
      </c>
      <c r="L16" s="9">
        <v>0</v>
      </c>
      <c r="M16" s="9">
        <v>3</v>
      </c>
      <c r="N16" s="9">
        <v>0</v>
      </c>
      <c r="O16" s="9">
        <v>0</v>
      </c>
      <c r="P16" s="9">
        <v>0</v>
      </c>
      <c r="Q16" s="9">
        <v>1</v>
      </c>
      <c r="R16" s="9">
        <v>10</v>
      </c>
      <c r="S16" s="9">
        <v>3</v>
      </c>
      <c r="T16" s="9">
        <v>0</v>
      </c>
      <c r="U16" s="9">
        <v>1</v>
      </c>
      <c r="V16" s="9">
        <v>3</v>
      </c>
      <c r="W16" s="9">
        <v>1</v>
      </c>
      <c r="X16" s="9">
        <v>0</v>
      </c>
      <c r="Y16" s="9">
        <v>0</v>
      </c>
      <c r="Z16" s="2" t="s">
        <v>124</v>
      </c>
    </row>
    <row r="17" spans="1:26" ht="13.2" customHeight="1">
      <c r="A17" s="17" t="s">
        <v>43</v>
      </c>
      <c r="B17" s="9" t="s">
        <v>44</v>
      </c>
      <c r="C17" s="9">
        <v>0</v>
      </c>
      <c r="D17" s="62">
        <f t="shared" si="1"/>
        <v>2</v>
      </c>
      <c r="E17" s="9">
        <v>1</v>
      </c>
      <c r="F17" s="9">
        <v>0</v>
      </c>
      <c r="G17" s="9">
        <v>1</v>
      </c>
      <c r="H17" s="9">
        <v>7</v>
      </c>
      <c r="I17" s="9">
        <v>5</v>
      </c>
      <c r="J17" s="9">
        <v>0</v>
      </c>
      <c r="K17" s="9">
        <v>2</v>
      </c>
      <c r="L17" s="9">
        <v>0</v>
      </c>
      <c r="M17" s="9">
        <v>0</v>
      </c>
      <c r="N17" s="9">
        <v>0</v>
      </c>
      <c r="O17" s="9">
        <v>1</v>
      </c>
      <c r="P17" s="9">
        <v>0</v>
      </c>
      <c r="Q17" s="9">
        <v>5</v>
      </c>
      <c r="R17" s="9">
        <v>5</v>
      </c>
      <c r="S17" s="9">
        <v>1</v>
      </c>
      <c r="T17" s="9">
        <v>1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2" t="s">
        <v>124</v>
      </c>
    </row>
    <row r="18" spans="1:26" s="37" customFormat="1">
      <c r="A18" s="34" t="s">
        <v>125</v>
      </c>
      <c r="B18" s="35" t="s">
        <v>126</v>
      </c>
      <c r="C18" s="44">
        <v>0</v>
      </c>
      <c r="D18" s="62">
        <f t="shared" si="1"/>
        <v>6</v>
      </c>
      <c r="E18" s="44">
        <v>2</v>
      </c>
      <c r="F18" s="44">
        <v>3</v>
      </c>
      <c r="G18" s="44">
        <v>1</v>
      </c>
      <c r="H18" s="44">
        <v>9</v>
      </c>
      <c r="I18" s="44">
        <v>13</v>
      </c>
      <c r="J18" s="44">
        <v>21</v>
      </c>
      <c r="K18" s="44">
        <v>4</v>
      </c>
      <c r="L18" s="44">
        <v>0</v>
      </c>
      <c r="M18" s="44">
        <v>1</v>
      </c>
      <c r="N18" s="44">
        <v>2</v>
      </c>
      <c r="O18" s="44">
        <v>2</v>
      </c>
      <c r="P18" s="44">
        <v>0</v>
      </c>
      <c r="Q18" s="44">
        <v>0</v>
      </c>
      <c r="R18" s="44">
        <v>3</v>
      </c>
      <c r="S18" s="44">
        <v>13</v>
      </c>
      <c r="T18" s="44">
        <v>2</v>
      </c>
      <c r="U18" s="44">
        <v>0</v>
      </c>
      <c r="V18" s="44">
        <v>0</v>
      </c>
      <c r="W18" s="44">
        <v>1</v>
      </c>
      <c r="X18" s="44">
        <v>1</v>
      </c>
      <c r="Y18" s="44">
        <v>0</v>
      </c>
      <c r="Z18" s="37" t="s">
        <v>133</v>
      </c>
    </row>
    <row r="19" spans="1:26" s="37" customFormat="1">
      <c r="A19" s="34" t="s">
        <v>127</v>
      </c>
      <c r="B19" s="35" t="s">
        <v>128</v>
      </c>
      <c r="C19" s="44">
        <v>0</v>
      </c>
      <c r="D19" s="62">
        <f t="shared" si="1"/>
        <v>1</v>
      </c>
      <c r="E19" s="44">
        <v>0</v>
      </c>
      <c r="F19" s="44">
        <v>1</v>
      </c>
      <c r="G19" s="44">
        <v>0</v>
      </c>
      <c r="H19" s="44">
        <v>2</v>
      </c>
      <c r="I19" s="44">
        <v>1</v>
      </c>
      <c r="J19" s="44">
        <v>11</v>
      </c>
      <c r="K19" s="44">
        <v>4</v>
      </c>
      <c r="L19" s="44">
        <v>0</v>
      </c>
      <c r="M19" s="44">
        <v>0</v>
      </c>
      <c r="N19" s="44">
        <v>0</v>
      </c>
      <c r="O19" s="44">
        <v>1</v>
      </c>
      <c r="P19" s="44">
        <v>0</v>
      </c>
      <c r="Q19" s="44">
        <v>0</v>
      </c>
      <c r="R19" s="44">
        <v>0</v>
      </c>
      <c r="S19" s="44">
        <v>6</v>
      </c>
      <c r="T19" s="44">
        <v>1</v>
      </c>
      <c r="U19" s="44">
        <v>0</v>
      </c>
      <c r="V19" s="44">
        <v>0</v>
      </c>
      <c r="W19" s="44">
        <v>1</v>
      </c>
      <c r="X19" s="44">
        <v>0</v>
      </c>
      <c r="Y19" s="44">
        <v>0</v>
      </c>
      <c r="Z19" s="37" t="s">
        <v>133</v>
      </c>
    </row>
    <row r="20" spans="1:26" s="37" customFormat="1">
      <c r="A20" s="34" t="s">
        <v>129</v>
      </c>
      <c r="B20" s="35" t="s">
        <v>130</v>
      </c>
      <c r="C20" s="44">
        <v>0</v>
      </c>
      <c r="D20" s="62">
        <f t="shared" si="1"/>
        <v>0</v>
      </c>
      <c r="E20" s="44">
        <v>0</v>
      </c>
      <c r="F20" s="44">
        <v>0</v>
      </c>
      <c r="G20" s="44">
        <v>0</v>
      </c>
      <c r="H20" s="44">
        <v>4</v>
      </c>
      <c r="I20" s="44">
        <v>4</v>
      </c>
      <c r="J20" s="44">
        <v>2</v>
      </c>
      <c r="K20" s="44">
        <v>0</v>
      </c>
      <c r="L20" s="44">
        <v>0</v>
      </c>
      <c r="M20" s="44">
        <v>1</v>
      </c>
      <c r="N20" s="44">
        <v>1</v>
      </c>
      <c r="O20" s="44">
        <v>0</v>
      </c>
      <c r="P20" s="44">
        <v>0</v>
      </c>
      <c r="Q20" s="44">
        <v>0</v>
      </c>
      <c r="R20" s="44">
        <v>0</v>
      </c>
      <c r="S20" s="44">
        <v>0</v>
      </c>
      <c r="T20" s="44">
        <v>0</v>
      </c>
      <c r="U20" s="44">
        <v>0</v>
      </c>
      <c r="V20" s="44">
        <v>0</v>
      </c>
      <c r="W20" s="44">
        <v>0</v>
      </c>
      <c r="X20" s="44">
        <v>0</v>
      </c>
      <c r="Y20" s="44">
        <v>0</v>
      </c>
      <c r="Z20" s="37" t="s">
        <v>133</v>
      </c>
    </row>
    <row r="21" spans="1:26" s="37" customFormat="1">
      <c r="A21" s="34" t="s">
        <v>131</v>
      </c>
      <c r="B21" s="35" t="s">
        <v>132</v>
      </c>
      <c r="C21" s="44">
        <v>0</v>
      </c>
      <c r="D21" s="62">
        <f t="shared" si="1"/>
        <v>22</v>
      </c>
      <c r="E21" s="44">
        <v>0</v>
      </c>
      <c r="F21" s="44">
        <v>6</v>
      </c>
      <c r="G21" s="44">
        <v>16</v>
      </c>
      <c r="H21" s="44">
        <v>2</v>
      </c>
      <c r="I21" s="44">
        <v>1</v>
      </c>
      <c r="J21" s="44">
        <v>21</v>
      </c>
      <c r="K21" s="44">
        <v>4</v>
      </c>
      <c r="L21" s="44">
        <v>1</v>
      </c>
      <c r="M21" s="44">
        <v>1</v>
      </c>
      <c r="N21" s="44">
        <v>10</v>
      </c>
      <c r="O21" s="44">
        <v>1</v>
      </c>
      <c r="P21" s="44">
        <v>1</v>
      </c>
      <c r="Q21" s="44">
        <v>0</v>
      </c>
      <c r="R21" s="44">
        <v>0</v>
      </c>
      <c r="S21" s="44">
        <v>6</v>
      </c>
      <c r="T21" s="44">
        <v>3</v>
      </c>
      <c r="U21" s="44">
        <v>1</v>
      </c>
      <c r="V21" s="44">
        <v>0</v>
      </c>
      <c r="W21" s="44">
        <v>3</v>
      </c>
      <c r="X21" s="44">
        <v>2</v>
      </c>
      <c r="Y21" s="44">
        <v>1</v>
      </c>
      <c r="Z21" s="37" t="s">
        <v>133</v>
      </c>
    </row>
    <row r="22" spans="1:26" s="37" customFormat="1" ht="12.75" customHeight="1">
      <c r="A22" s="34" t="s">
        <v>129</v>
      </c>
      <c r="B22" s="58" t="s">
        <v>130</v>
      </c>
      <c r="C22" s="44">
        <v>0</v>
      </c>
      <c r="D22" s="62">
        <f t="shared" si="1"/>
        <v>1</v>
      </c>
      <c r="E22" s="44">
        <v>0</v>
      </c>
      <c r="F22" s="44">
        <v>1</v>
      </c>
      <c r="G22" s="44">
        <v>0</v>
      </c>
      <c r="H22" s="44">
        <v>15</v>
      </c>
      <c r="I22" s="44">
        <v>3</v>
      </c>
      <c r="J22" s="44">
        <v>0</v>
      </c>
      <c r="K22" s="44">
        <v>3</v>
      </c>
      <c r="L22" s="44">
        <v>0</v>
      </c>
      <c r="M22" s="44">
        <v>0</v>
      </c>
      <c r="N22" s="44">
        <v>0</v>
      </c>
      <c r="O22" s="44">
        <v>3</v>
      </c>
      <c r="P22" s="44">
        <v>0</v>
      </c>
      <c r="Q22" s="44">
        <v>13</v>
      </c>
      <c r="R22" s="44">
        <v>2</v>
      </c>
      <c r="S22" s="44">
        <v>0</v>
      </c>
      <c r="T22" s="44">
        <v>2</v>
      </c>
      <c r="U22" s="44">
        <v>0</v>
      </c>
      <c r="V22" s="44">
        <v>0</v>
      </c>
      <c r="W22" s="44">
        <v>0</v>
      </c>
      <c r="X22" s="44">
        <v>2</v>
      </c>
      <c r="Y22" s="44">
        <v>0</v>
      </c>
      <c r="Z22" s="37" t="s">
        <v>156</v>
      </c>
    </row>
    <row r="23" spans="1:26" s="37" customFormat="1" ht="13.5" customHeight="1">
      <c r="A23" s="34" t="s">
        <v>139</v>
      </c>
      <c r="B23" s="58" t="s">
        <v>140</v>
      </c>
      <c r="C23" s="44">
        <v>0</v>
      </c>
      <c r="D23" s="62">
        <f t="shared" si="1"/>
        <v>3</v>
      </c>
      <c r="E23" s="44">
        <v>1</v>
      </c>
      <c r="F23" s="44">
        <v>1</v>
      </c>
      <c r="G23" s="44">
        <v>1</v>
      </c>
      <c r="H23" s="44">
        <v>11</v>
      </c>
      <c r="I23" s="44">
        <v>11</v>
      </c>
      <c r="J23" s="44">
        <v>1</v>
      </c>
      <c r="K23" s="44">
        <v>2</v>
      </c>
      <c r="L23" s="44">
        <v>0</v>
      </c>
      <c r="M23" s="44">
        <v>6</v>
      </c>
      <c r="N23" s="44">
        <v>0</v>
      </c>
      <c r="O23" s="44">
        <v>1</v>
      </c>
      <c r="P23" s="44">
        <v>0</v>
      </c>
      <c r="Q23" s="44">
        <v>7</v>
      </c>
      <c r="R23" s="44">
        <v>9</v>
      </c>
      <c r="S23" s="44">
        <v>1</v>
      </c>
      <c r="T23" s="44">
        <v>0</v>
      </c>
      <c r="U23" s="44">
        <v>0</v>
      </c>
      <c r="V23" s="44">
        <v>4</v>
      </c>
      <c r="W23" s="44">
        <v>0</v>
      </c>
      <c r="X23" s="44">
        <v>0</v>
      </c>
      <c r="Y23" s="44">
        <v>0</v>
      </c>
      <c r="Z23" s="37" t="s">
        <v>156</v>
      </c>
    </row>
    <row r="24" spans="1:26" s="37" customFormat="1" ht="14.25" customHeight="1">
      <c r="A24" s="34" t="s">
        <v>141</v>
      </c>
      <c r="B24" s="58" t="s">
        <v>142</v>
      </c>
      <c r="C24" s="44">
        <v>0</v>
      </c>
      <c r="D24" s="62">
        <f t="shared" si="1"/>
        <v>7</v>
      </c>
      <c r="E24" s="44">
        <v>1</v>
      </c>
      <c r="F24" s="44">
        <v>3</v>
      </c>
      <c r="G24" s="44">
        <v>3</v>
      </c>
      <c r="H24" s="44">
        <v>13</v>
      </c>
      <c r="I24" s="44">
        <v>7</v>
      </c>
      <c r="J24" s="44">
        <v>10</v>
      </c>
      <c r="K24" s="44">
        <v>1</v>
      </c>
      <c r="L24" s="44">
        <v>0</v>
      </c>
      <c r="M24" s="44">
        <v>0</v>
      </c>
      <c r="N24" s="44">
        <v>10</v>
      </c>
      <c r="O24" s="44">
        <v>1</v>
      </c>
      <c r="P24" s="44">
        <v>0</v>
      </c>
      <c r="Q24" s="44">
        <v>10</v>
      </c>
      <c r="R24" s="44">
        <v>0</v>
      </c>
      <c r="S24" s="44">
        <v>1</v>
      </c>
      <c r="T24" s="44">
        <v>1</v>
      </c>
      <c r="U24" s="44">
        <v>0</v>
      </c>
      <c r="V24" s="44">
        <v>0</v>
      </c>
      <c r="W24" s="44">
        <v>1</v>
      </c>
      <c r="X24" s="44">
        <v>1</v>
      </c>
      <c r="Y24" s="44">
        <v>0</v>
      </c>
      <c r="Z24" s="37" t="s">
        <v>156</v>
      </c>
    </row>
    <row r="25" spans="1:26" s="37" customFormat="1" ht="12.75" customHeight="1">
      <c r="A25" s="34" t="s">
        <v>143</v>
      </c>
      <c r="B25" s="58" t="s">
        <v>144</v>
      </c>
      <c r="C25" s="70">
        <v>0</v>
      </c>
      <c r="D25" s="62">
        <f t="shared" si="1"/>
        <v>1</v>
      </c>
      <c r="E25" s="70">
        <v>0</v>
      </c>
      <c r="F25" s="70">
        <v>1</v>
      </c>
      <c r="G25" s="70">
        <v>0</v>
      </c>
      <c r="H25" s="70">
        <v>1</v>
      </c>
      <c r="I25" s="70">
        <v>0</v>
      </c>
      <c r="J25" s="70">
        <v>6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70">
        <v>0</v>
      </c>
      <c r="R25" s="70">
        <v>0</v>
      </c>
      <c r="S25" s="70">
        <v>1</v>
      </c>
      <c r="T25" s="70">
        <v>0</v>
      </c>
      <c r="U25" s="70">
        <v>0</v>
      </c>
      <c r="V25" s="70">
        <v>0</v>
      </c>
      <c r="W25" s="70">
        <v>0</v>
      </c>
      <c r="X25" s="70">
        <v>0</v>
      </c>
      <c r="Y25" s="70">
        <v>0</v>
      </c>
      <c r="Z25" s="37" t="s">
        <v>156</v>
      </c>
    </row>
    <row r="26" spans="1:26" s="37" customFormat="1" ht="14.25" customHeight="1">
      <c r="A26" s="30" t="s">
        <v>145</v>
      </c>
      <c r="B26" s="58" t="s">
        <v>146</v>
      </c>
      <c r="C26" s="70">
        <v>0</v>
      </c>
      <c r="D26" s="62">
        <f t="shared" si="1"/>
        <v>2</v>
      </c>
      <c r="E26" s="70">
        <v>0</v>
      </c>
      <c r="F26" s="70">
        <v>1</v>
      </c>
      <c r="G26" s="70">
        <v>1</v>
      </c>
      <c r="H26" s="70">
        <v>15</v>
      </c>
      <c r="I26" s="70">
        <v>4</v>
      </c>
      <c r="J26" s="70">
        <v>2</v>
      </c>
      <c r="K26" s="70">
        <v>0</v>
      </c>
      <c r="L26" s="70">
        <v>0</v>
      </c>
      <c r="M26" s="70">
        <v>2</v>
      </c>
      <c r="N26" s="70">
        <v>1</v>
      </c>
      <c r="O26" s="70">
        <v>0</v>
      </c>
      <c r="P26" s="70">
        <v>0</v>
      </c>
      <c r="Q26" s="70">
        <v>9</v>
      </c>
      <c r="R26" s="70">
        <v>1</v>
      </c>
      <c r="S26" s="70">
        <v>1</v>
      </c>
      <c r="T26" s="70">
        <v>0</v>
      </c>
      <c r="U26" s="70">
        <v>0</v>
      </c>
      <c r="V26" s="70">
        <v>1</v>
      </c>
      <c r="W26" s="70">
        <v>1</v>
      </c>
      <c r="X26" s="70">
        <v>0</v>
      </c>
      <c r="Y26" s="70">
        <v>0</v>
      </c>
      <c r="Z26" s="37" t="s">
        <v>156</v>
      </c>
    </row>
    <row r="27" spans="1:26" s="37" customFormat="1" ht="12" customHeight="1">
      <c r="A27" s="30" t="s">
        <v>147</v>
      </c>
      <c r="B27" s="58" t="s">
        <v>148</v>
      </c>
      <c r="C27" s="70">
        <v>0</v>
      </c>
      <c r="D27" s="62">
        <f t="shared" si="1"/>
        <v>1</v>
      </c>
      <c r="E27" s="70">
        <v>0</v>
      </c>
      <c r="F27" s="70">
        <v>0</v>
      </c>
      <c r="G27" s="70">
        <v>1</v>
      </c>
      <c r="H27" s="70">
        <v>24</v>
      </c>
      <c r="I27" s="70">
        <v>4</v>
      </c>
      <c r="J27" s="70">
        <v>2</v>
      </c>
      <c r="K27" s="70">
        <v>1</v>
      </c>
      <c r="L27" s="70">
        <v>0</v>
      </c>
      <c r="M27" s="70">
        <v>2</v>
      </c>
      <c r="N27" s="70">
        <v>1</v>
      </c>
      <c r="O27" s="70">
        <v>0</v>
      </c>
      <c r="P27" s="70">
        <v>0</v>
      </c>
      <c r="Q27" s="70">
        <v>17</v>
      </c>
      <c r="R27" s="70">
        <v>3</v>
      </c>
      <c r="S27" s="70">
        <v>2</v>
      </c>
      <c r="T27" s="70">
        <v>0</v>
      </c>
      <c r="U27" s="70">
        <v>0</v>
      </c>
      <c r="V27" s="70">
        <v>1</v>
      </c>
      <c r="W27" s="70">
        <v>1</v>
      </c>
      <c r="X27" s="70">
        <v>0</v>
      </c>
      <c r="Y27" s="70">
        <v>0</v>
      </c>
      <c r="Z27" s="37" t="s">
        <v>156</v>
      </c>
    </row>
    <row r="28" spans="1:26" s="37" customFormat="1" ht="12" customHeight="1">
      <c r="A28" s="30" t="s">
        <v>149</v>
      </c>
      <c r="B28" s="58" t="s">
        <v>150</v>
      </c>
      <c r="C28" s="70">
        <v>0</v>
      </c>
      <c r="D28" s="62">
        <f t="shared" si="1"/>
        <v>1</v>
      </c>
      <c r="E28" s="70">
        <v>0</v>
      </c>
      <c r="F28" s="70">
        <v>0</v>
      </c>
      <c r="G28" s="70">
        <v>1</v>
      </c>
      <c r="H28" s="70">
        <v>16</v>
      </c>
      <c r="I28" s="70">
        <v>4</v>
      </c>
      <c r="J28" s="70">
        <v>2</v>
      </c>
      <c r="K28" s="70">
        <v>0</v>
      </c>
      <c r="L28" s="70">
        <v>0</v>
      </c>
      <c r="M28" s="70">
        <v>3</v>
      </c>
      <c r="N28" s="70">
        <v>1</v>
      </c>
      <c r="O28" s="70">
        <v>0</v>
      </c>
      <c r="P28" s="70">
        <v>0</v>
      </c>
      <c r="Q28" s="70">
        <v>15</v>
      </c>
      <c r="R28" s="70">
        <v>4</v>
      </c>
      <c r="S28" s="70">
        <v>2</v>
      </c>
      <c r="T28" s="70">
        <v>0</v>
      </c>
      <c r="U28" s="70">
        <v>0</v>
      </c>
      <c r="V28" s="70">
        <v>3</v>
      </c>
      <c r="W28" s="70">
        <v>1</v>
      </c>
      <c r="X28" s="70">
        <v>0</v>
      </c>
      <c r="Y28" s="70">
        <v>0</v>
      </c>
      <c r="Z28" s="37" t="s">
        <v>156</v>
      </c>
    </row>
    <row r="29" spans="1:26" s="37" customFormat="1" ht="14.25" customHeight="1">
      <c r="A29" s="30" t="s">
        <v>151</v>
      </c>
      <c r="B29" s="58" t="s">
        <v>152</v>
      </c>
      <c r="C29" s="70">
        <v>0</v>
      </c>
      <c r="D29" s="62">
        <f t="shared" si="1"/>
        <v>10</v>
      </c>
      <c r="E29" s="70">
        <v>3</v>
      </c>
      <c r="F29" s="70">
        <v>6</v>
      </c>
      <c r="G29" s="70">
        <v>1</v>
      </c>
      <c r="H29" s="70">
        <v>9</v>
      </c>
      <c r="I29" s="70">
        <v>6</v>
      </c>
      <c r="J29" s="70">
        <v>14</v>
      </c>
      <c r="K29" s="70">
        <v>13</v>
      </c>
      <c r="L29" s="70">
        <v>0</v>
      </c>
      <c r="M29" s="70">
        <v>0</v>
      </c>
      <c r="N29" s="70">
        <v>5</v>
      </c>
      <c r="O29" s="70">
        <v>1</v>
      </c>
      <c r="P29" s="70">
        <v>0</v>
      </c>
      <c r="Q29" s="70">
        <v>7</v>
      </c>
      <c r="R29" s="70">
        <v>6</v>
      </c>
      <c r="S29" s="70">
        <v>12</v>
      </c>
      <c r="T29" s="70">
        <v>3</v>
      </c>
      <c r="U29" s="70">
        <v>0</v>
      </c>
      <c r="V29" s="70">
        <v>0</v>
      </c>
      <c r="W29" s="70">
        <v>5</v>
      </c>
      <c r="X29" s="70">
        <v>0</v>
      </c>
      <c r="Y29" s="70">
        <v>0</v>
      </c>
      <c r="Z29" s="37" t="s">
        <v>156</v>
      </c>
    </row>
    <row r="30" spans="1:26" s="37" customFormat="1" ht="11.25" customHeight="1">
      <c r="A30" s="30" t="s">
        <v>153</v>
      </c>
      <c r="B30" s="58" t="s">
        <v>154</v>
      </c>
      <c r="C30" s="70">
        <v>0</v>
      </c>
      <c r="D30" s="62">
        <f t="shared" si="1"/>
        <v>3</v>
      </c>
      <c r="E30" s="70">
        <v>0</v>
      </c>
      <c r="F30" s="70">
        <v>2</v>
      </c>
      <c r="G30" s="70">
        <v>1</v>
      </c>
      <c r="H30" s="70">
        <v>12</v>
      </c>
      <c r="I30" s="70">
        <v>12</v>
      </c>
      <c r="J30" s="70">
        <v>11</v>
      </c>
      <c r="K30" s="70">
        <v>2</v>
      </c>
      <c r="L30" s="70">
        <v>0</v>
      </c>
      <c r="M30" s="70">
        <v>3</v>
      </c>
      <c r="N30" s="70">
        <v>2</v>
      </c>
      <c r="O30" s="70">
        <v>1</v>
      </c>
      <c r="P30" s="70">
        <v>0</v>
      </c>
      <c r="Q30" s="70">
        <v>10</v>
      </c>
      <c r="R30" s="70">
        <v>11</v>
      </c>
      <c r="S30" s="70">
        <v>6</v>
      </c>
      <c r="T30" s="70">
        <v>0</v>
      </c>
      <c r="U30" s="70">
        <v>0</v>
      </c>
      <c r="V30" s="70">
        <v>3</v>
      </c>
      <c r="W30" s="70">
        <v>0</v>
      </c>
      <c r="X30" s="70">
        <v>0</v>
      </c>
      <c r="Y30" s="70">
        <v>0</v>
      </c>
      <c r="Z30" s="37" t="s">
        <v>156</v>
      </c>
    </row>
    <row r="31" spans="1:26" s="37" customFormat="1" ht="12.6" customHeight="1">
      <c r="A31" s="61" t="s">
        <v>35</v>
      </c>
      <c r="B31" s="58" t="s">
        <v>36</v>
      </c>
      <c r="C31" s="44">
        <v>0</v>
      </c>
      <c r="D31" s="62">
        <f t="shared" si="1"/>
        <v>2</v>
      </c>
      <c r="E31" s="44">
        <v>1</v>
      </c>
      <c r="F31" s="44">
        <v>1</v>
      </c>
      <c r="G31" s="44">
        <v>0</v>
      </c>
      <c r="H31" s="44">
        <v>30</v>
      </c>
      <c r="I31" s="44">
        <v>16</v>
      </c>
      <c r="J31" s="44">
        <v>27</v>
      </c>
      <c r="K31" s="44">
        <v>3</v>
      </c>
      <c r="L31" s="44">
        <v>1</v>
      </c>
      <c r="M31" s="44">
        <v>16</v>
      </c>
      <c r="N31" s="44">
        <v>27</v>
      </c>
      <c r="O31" s="44">
        <v>3</v>
      </c>
      <c r="P31" s="44">
        <v>1</v>
      </c>
      <c r="Q31" s="44">
        <v>11</v>
      </c>
      <c r="R31" s="44">
        <v>3</v>
      </c>
      <c r="S31" s="44">
        <v>15</v>
      </c>
      <c r="T31" s="44">
        <v>2</v>
      </c>
      <c r="U31" s="44">
        <v>0</v>
      </c>
      <c r="V31" s="44">
        <v>3</v>
      </c>
      <c r="W31" s="44">
        <v>15</v>
      </c>
      <c r="X31" s="44">
        <v>2</v>
      </c>
      <c r="Y31" s="44">
        <v>0</v>
      </c>
      <c r="Z31" s="37" t="s">
        <v>171</v>
      </c>
    </row>
    <row r="32" spans="1:26" s="37" customFormat="1" ht="12">
      <c r="A32" s="61" t="s">
        <v>145</v>
      </c>
      <c r="B32" s="58" t="s">
        <v>146</v>
      </c>
      <c r="C32" s="44">
        <v>0</v>
      </c>
      <c r="D32" s="62">
        <f t="shared" si="1"/>
        <v>1</v>
      </c>
      <c r="E32" s="44">
        <v>0</v>
      </c>
      <c r="F32" s="44">
        <v>0</v>
      </c>
      <c r="G32" s="44">
        <v>1</v>
      </c>
      <c r="H32" s="44">
        <v>4</v>
      </c>
      <c r="I32" s="44">
        <v>3</v>
      </c>
      <c r="J32" s="44">
        <v>1</v>
      </c>
      <c r="K32" s="44">
        <v>3</v>
      </c>
      <c r="L32" s="44">
        <v>0</v>
      </c>
      <c r="M32" s="44">
        <v>2</v>
      </c>
      <c r="N32" s="44">
        <v>1</v>
      </c>
      <c r="O32" s="44">
        <v>0</v>
      </c>
      <c r="P32" s="44">
        <v>0</v>
      </c>
      <c r="Q32" s="44">
        <v>2</v>
      </c>
      <c r="R32" s="44">
        <v>3</v>
      </c>
      <c r="S32" s="44">
        <v>0</v>
      </c>
      <c r="T32" s="44">
        <v>0</v>
      </c>
      <c r="U32" s="44">
        <v>0</v>
      </c>
      <c r="V32" s="44">
        <v>2</v>
      </c>
      <c r="W32" s="44">
        <v>0</v>
      </c>
      <c r="X32" s="44">
        <v>0</v>
      </c>
      <c r="Y32" s="44">
        <v>0</v>
      </c>
      <c r="Z32" s="37" t="s">
        <v>171</v>
      </c>
    </row>
    <row r="33" spans="1:103" s="37" customFormat="1" ht="12">
      <c r="A33" s="61" t="s">
        <v>147</v>
      </c>
      <c r="B33" s="58" t="s">
        <v>148</v>
      </c>
      <c r="C33" s="68">
        <v>0</v>
      </c>
      <c r="D33" s="62">
        <f t="shared" si="1"/>
        <v>4</v>
      </c>
      <c r="E33" s="68">
        <v>2</v>
      </c>
      <c r="F33" s="68">
        <v>0</v>
      </c>
      <c r="G33" s="68">
        <v>2</v>
      </c>
      <c r="H33" s="68">
        <v>4</v>
      </c>
      <c r="I33" s="68">
        <v>8</v>
      </c>
      <c r="J33" s="68">
        <v>4</v>
      </c>
      <c r="K33" s="68">
        <v>3</v>
      </c>
      <c r="L33" s="68">
        <v>0</v>
      </c>
      <c r="M33" s="68">
        <v>2</v>
      </c>
      <c r="N33" s="68">
        <v>1</v>
      </c>
      <c r="O33" s="68">
        <v>0</v>
      </c>
      <c r="P33" s="68">
        <v>0</v>
      </c>
      <c r="Q33" s="68">
        <v>2</v>
      </c>
      <c r="R33" s="68">
        <v>5</v>
      </c>
      <c r="S33" s="68">
        <v>3</v>
      </c>
      <c r="T33" s="68">
        <v>1</v>
      </c>
      <c r="U33" s="68">
        <v>0</v>
      </c>
      <c r="V33" s="68">
        <v>2</v>
      </c>
      <c r="W33" s="68">
        <v>1</v>
      </c>
      <c r="X33" s="68">
        <v>0</v>
      </c>
      <c r="Y33" s="68">
        <v>0</v>
      </c>
      <c r="Z33" s="37" t="s">
        <v>171</v>
      </c>
    </row>
    <row r="34" spans="1:103" s="69" customFormat="1" ht="12" customHeight="1">
      <c r="A34" s="63" t="s">
        <v>37</v>
      </c>
      <c r="B34" s="58" t="s">
        <v>38</v>
      </c>
      <c r="C34" s="44">
        <v>0</v>
      </c>
      <c r="D34" s="62">
        <f t="shared" si="1"/>
        <v>2</v>
      </c>
      <c r="E34" s="44">
        <v>1</v>
      </c>
      <c r="F34" s="44">
        <v>0</v>
      </c>
      <c r="G34" s="44">
        <v>1</v>
      </c>
      <c r="H34" s="44">
        <v>10</v>
      </c>
      <c r="I34" s="44">
        <v>11</v>
      </c>
      <c r="J34" s="44">
        <v>14</v>
      </c>
      <c r="K34" s="44">
        <v>1</v>
      </c>
      <c r="L34" s="44">
        <v>0</v>
      </c>
      <c r="M34" s="44">
        <v>8</v>
      </c>
      <c r="N34" s="44">
        <v>10</v>
      </c>
      <c r="O34" s="44">
        <v>0</v>
      </c>
      <c r="P34" s="44">
        <v>0</v>
      </c>
      <c r="Q34" s="44">
        <v>14</v>
      </c>
      <c r="R34" s="44">
        <v>14</v>
      </c>
      <c r="S34" s="44">
        <v>10</v>
      </c>
      <c r="T34" s="44">
        <v>0</v>
      </c>
      <c r="U34" s="44">
        <v>0</v>
      </c>
      <c r="V34" s="44">
        <v>11</v>
      </c>
      <c r="W34" s="44">
        <v>7</v>
      </c>
      <c r="X34" s="44">
        <v>0</v>
      </c>
      <c r="Y34" s="44">
        <v>0</v>
      </c>
      <c r="Z34" s="37" t="s">
        <v>171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X34" s="37"/>
      <c r="CY34" s="37"/>
    </row>
    <row r="35" spans="1:103" s="37" customFormat="1" ht="13.8" customHeight="1">
      <c r="A35" s="64" t="s">
        <v>39</v>
      </c>
      <c r="B35" s="58" t="s">
        <v>40</v>
      </c>
      <c r="C35" s="70">
        <v>0</v>
      </c>
      <c r="D35" s="62">
        <f t="shared" si="1"/>
        <v>2</v>
      </c>
      <c r="E35" s="70">
        <v>1</v>
      </c>
      <c r="F35" s="70">
        <v>1</v>
      </c>
      <c r="G35" s="70">
        <v>0</v>
      </c>
      <c r="H35" s="70">
        <v>13</v>
      </c>
      <c r="I35" s="70">
        <v>4</v>
      </c>
      <c r="J35" s="70">
        <v>5</v>
      </c>
      <c r="K35" s="70">
        <v>2</v>
      </c>
      <c r="L35" s="70">
        <v>1</v>
      </c>
      <c r="M35" s="70">
        <v>2</v>
      </c>
      <c r="N35" s="70">
        <v>4</v>
      </c>
      <c r="O35" s="70">
        <v>1</v>
      </c>
      <c r="P35" s="70">
        <v>0</v>
      </c>
      <c r="Q35" s="70">
        <v>18</v>
      </c>
      <c r="R35" s="70">
        <v>7</v>
      </c>
      <c r="S35" s="70">
        <v>6</v>
      </c>
      <c r="T35" s="70">
        <v>1</v>
      </c>
      <c r="U35" s="70">
        <v>1</v>
      </c>
      <c r="V35" s="70">
        <v>3</v>
      </c>
      <c r="W35" s="70">
        <v>4</v>
      </c>
      <c r="X35" s="70">
        <v>0</v>
      </c>
      <c r="Y35" s="70">
        <v>0</v>
      </c>
      <c r="Z35" s="37" t="s">
        <v>171</v>
      </c>
    </row>
    <row r="36" spans="1:103" s="37" customFormat="1" ht="12">
      <c r="A36" s="64" t="s">
        <v>167</v>
      </c>
      <c r="B36" s="58" t="s">
        <v>168</v>
      </c>
      <c r="C36" s="70">
        <v>0</v>
      </c>
      <c r="D36" s="62">
        <f t="shared" si="1"/>
        <v>4</v>
      </c>
      <c r="E36" s="70">
        <v>0</v>
      </c>
      <c r="F36" s="70">
        <v>1</v>
      </c>
      <c r="G36" s="70">
        <v>3</v>
      </c>
      <c r="H36" s="70">
        <v>0</v>
      </c>
      <c r="I36" s="70">
        <v>6</v>
      </c>
      <c r="J36" s="70">
        <v>0</v>
      </c>
      <c r="K36" s="70">
        <v>1</v>
      </c>
      <c r="L36" s="70">
        <v>0</v>
      </c>
      <c r="M36" s="70">
        <v>4</v>
      </c>
      <c r="N36" s="70">
        <v>0</v>
      </c>
      <c r="O36" s="70">
        <v>1</v>
      </c>
      <c r="P36" s="70">
        <v>0</v>
      </c>
      <c r="Q36" s="70">
        <v>0</v>
      </c>
      <c r="R36" s="70">
        <v>2</v>
      </c>
      <c r="S36" s="70">
        <v>0</v>
      </c>
      <c r="T36" s="70">
        <v>0</v>
      </c>
      <c r="U36" s="70">
        <v>0</v>
      </c>
      <c r="V36" s="70">
        <v>2</v>
      </c>
      <c r="W36" s="70">
        <v>0</v>
      </c>
      <c r="X36" s="70">
        <v>0</v>
      </c>
      <c r="Y36" s="70">
        <v>0</v>
      </c>
      <c r="Z36" s="37" t="s">
        <v>171</v>
      </c>
    </row>
    <row r="37" spans="1:103" s="37" customFormat="1" ht="11.4" customHeight="1">
      <c r="A37" s="64" t="s">
        <v>169</v>
      </c>
      <c r="B37" s="58" t="s">
        <v>170</v>
      </c>
      <c r="C37" s="70">
        <v>0</v>
      </c>
      <c r="D37" s="62">
        <f t="shared" si="1"/>
        <v>9</v>
      </c>
      <c r="E37" s="70">
        <v>4</v>
      </c>
      <c r="F37" s="70">
        <v>4</v>
      </c>
      <c r="G37" s="70">
        <v>1</v>
      </c>
      <c r="H37" s="70">
        <v>0</v>
      </c>
      <c r="I37" s="70">
        <v>12</v>
      </c>
      <c r="J37" s="70">
        <v>7</v>
      </c>
      <c r="K37" s="70">
        <v>8</v>
      </c>
      <c r="L37" s="70">
        <v>1</v>
      </c>
      <c r="M37" s="70">
        <v>12</v>
      </c>
      <c r="N37" s="70">
        <v>7</v>
      </c>
      <c r="O37" s="70">
        <v>8</v>
      </c>
      <c r="P37" s="70">
        <v>1</v>
      </c>
      <c r="Q37" s="70">
        <v>0</v>
      </c>
      <c r="R37" s="70">
        <v>18</v>
      </c>
      <c r="S37" s="70">
        <v>8</v>
      </c>
      <c r="T37" s="70">
        <v>8</v>
      </c>
      <c r="U37" s="70">
        <v>0</v>
      </c>
      <c r="V37" s="70">
        <v>18</v>
      </c>
      <c r="W37" s="70">
        <v>8</v>
      </c>
      <c r="X37" s="70">
        <v>8</v>
      </c>
      <c r="Y37" s="70">
        <v>0</v>
      </c>
      <c r="Z37" s="37" t="s">
        <v>171</v>
      </c>
    </row>
    <row r="38" spans="1:103" s="37" customFormat="1">
      <c r="A38" s="34" t="s">
        <v>178</v>
      </c>
      <c r="B38" s="72" t="s">
        <v>179</v>
      </c>
      <c r="C38" s="44">
        <v>0</v>
      </c>
      <c r="D38" s="62">
        <f t="shared" si="1"/>
        <v>13</v>
      </c>
      <c r="E38" s="44">
        <v>0</v>
      </c>
      <c r="F38" s="44">
        <v>4</v>
      </c>
      <c r="G38" s="44">
        <v>9</v>
      </c>
      <c r="H38" s="44">
        <v>24</v>
      </c>
      <c r="I38" s="44">
        <v>0</v>
      </c>
      <c r="J38" s="44">
        <v>27</v>
      </c>
      <c r="K38" s="44">
        <v>2</v>
      </c>
      <c r="L38" s="44">
        <v>0</v>
      </c>
      <c r="M38" s="44">
        <v>0</v>
      </c>
      <c r="N38" s="44">
        <v>12</v>
      </c>
      <c r="O38" s="44">
        <v>0</v>
      </c>
      <c r="P38" s="44">
        <v>0</v>
      </c>
      <c r="Q38" s="44">
        <v>17</v>
      </c>
      <c r="R38" s="44">
        <v>0</v>
      </c>
      <c r="S38" s="44">
        <v>24</v>
      </c>
      <c r="T38" s="44">
        <v>1</v>
      </c>
      <c r="U38" s="44">
        <v>0</v>
      </c>
      <c r="V38" s="70">
        <v>0</v>
      </c>
      <c r="W38" s="44">
        <v>11</v>
      </c>
      <c r="X38" s="70">
        <v>0</v>
      </c>
      <c r="Y38" s="70">
        <v>0</v>
      </c>
      <c r="Z38" s="37" t="s">
        <v>193</v>
      </c>
    </row>
    <row r="39" spans="1:103" s="37" customFormat="1">
      <c r="A39" s="34" t="s">
        <v>180</v>
      </c>
      <c r="B39" s="72" t="s">
        <v>181</v>
      </c>
      <c r="C39" s="44">
        <v>0</v>
      </c>
      <c r="D39" s="62">
        <f t="shared" si="1"/>
        <v>0</v>
      </c>
      <c r="E39" s="44">
        <v>0</v>
      </c>
      <c r="F39" s="44">
        <v>0</v>
      </c>
      <c r="G39" s="44">
        <v>0</v>
      </c>
      <c r="H39" s="44">
        <v>8</v>
      </c>
      <c r="I39" s="44">
        <v>3</v>
      </c>
      <c r="J39" s="44">
        <v>0</v>
      </c>
      <c r="K39" s="44">
        <v>0</v>
      </c>
      <c r="L39" s="44">
        <v>0</v>
      </c>
      <c r="M39" s="44">
        <v>1</v>
      </c>
      <c r="N39" s="44">
        <v>0</v>
      </c>
      <c r="O39" s="44">
        <v>0</v>
      </c>
      <c r="P39" s="44">
        <v>0</v>
      </c>
      <c r="Q39" s="44">
        <v>6</v>
      </c>
      <c r="R39" s="44">
        <v>1</v>
      </c>
      <c r="S39" s="44">
        <v>0</v>
      </c>
      <c r="T39" s="44">
        <v>0</v>
      </c>
      <c r="U39" s="44">
        <v>0</v>
      </c>
      <c r="V39" s="70">
        <v>1</v>
      </c>
      <c r="W39" s="70">
        <v>0</v>
      </c>
      <c r="X39" s="70">
        <v>0</v>
      </c>
      <c r="Y39" s="70">
        <v>0</v>
      </c>
      <c r="Z39" s="37" t="s">
        <v>193</v>
      </c>
    </row>
    <row r="40" spans="1:103" s="37" customFormat="1">
      <c r="A40" s="34" t="s">
        <v>182</v>
      </c>
      <c r="B40" s="72" t="s">
        <v>183</v>
      </c>
      <c r="C40" s="44">
        <v>0</v>
      </c>
      <c r="D40" s="62">
        <f t="shared" si="1"/>
        <v>1</v>
      </c>
      <c r="E40" s="44">
        <v>0</v>
      </c>
      <c r="F40" s="44">
        <v>0</v>
      </c>
      <c r="G40" s="44">
        <v>1</v>
      </c>
      <c r="H40" s="44">
        <v>47</v>
      </c>
      <c r="I40" s="44">
        <v>2</v>
      </c>
      <c r="J40" s="44">
        <v>0</v>
      </c>
      <c r="K40" s="44">
        <v>0</v>
      </c>
      <c r="L40" s="44">
        <v>0</v>
      </c>
      <c r="M40" s="44">
        <v>2</v>
      </c>
      <c r="N40" s="44">
        <v>0</v>
      </c>
      <c r="O40" s="44">
        <v>0</v>
      </c>
      <c r="P40" s="44">
        <v>0</v>
      </c>
      <c r="Q40" s="44">
        <v>37</v>
      </c>
      <c r="R40" s="44">
        <v>1</v>
      </c>
      <c r="S40" s="44">
        <v>0</v>
      </c>
      <c r="T40" s="44">
        <v>0</v>
      </c>
      <c r="U40" s="44">
        <v>0</v>
      </c>
      <c r="V40" s="70">
        <v>1</v>
      </c>
      <c r="W40" s="44">
        <v>0</v>
      </c>
      <c r="X40" s="70">
        <v>0</v>
      </c>
      <c r="Y40" s="70">
        <v>0</v>
      </c>
      <c r="Z40" s="37" t="s">
        <v>193</v>
      </c>
    </row>
    <row r="41" spans="1:103" s="37" customFormat="1">
      <c r="A41" s="34" t="s">
        <v>125</v>
      </c>
      <c r="B41" s="72" t="s">
        <v>126</v>
      </c>
      <c r="C41" s="44">
        <v>0</v>
      </c>
      <c r="D41" s="62">
        <f t="shared" si="1"/>
        <v>1</v>
      </c>
      <c r="E41" s="70">
        <v>0</v>
      </c>
      <c r="F41" s="70">
        <v>0</v>
      </c>
      <c r="G41" s="70">
        <v>1</v>
      </c>
      <c r="H41" s="70">
        <v>12</v>
      </c>
      <c r="I41" s="70">
        <v>0</v>
      </c>
      <c r="J41" s="70">
        <v>11</v>
      </c>
      <c r="K41" s="70">
        <v>0</v>
      </c>
      <c r="L41" s="70">
        <v>0</v>
      </c>
      <c r="M41" s="70">
        <v>0</v>
      </c>
      <c r="N41" s="70">
        <v>7</v>
      </c>
      <c r="O41" s="70">
        <v>0</v>
      </c>
      <c r="P41" s="70">
        <v>0</v>
      </c>
      <c r="Q41" s="70">
        <v>11</v>
      </c>
      <c r="R41" s="70">
        <v>0</v>
      </c>
      <c r="S41" s="70">
        <v>13</v>
      </c>
      <c r="T41" s="70">
        <v>1</v>
      </c>
      <c r="U41" s="70">
        <v>0</v>
      </c>
      <c r="V41" s="70">
        <v>0</v>
      </c>
      <c r="W41" s="70">
        <v>7</v>
      </c>
      <c r="X41" s="70">
        <v>0</v>
      </c>
      <c r="Y41" s="70">
        <v>0</v>
      </c>
      <c r="Z41" s="37" t="s">
        <v>193</v>
      </c>
    </row>
    <row r="42" spans="1:103" s="37" customFormat="1">
      <c r="A42" s="34" t="s">
        <v>184</v>
      </c>
      <c r="B42" s="72" t="s">
        <v>185</v>
      </c>
      <c r="C42" s="44">
        <v>0</v>
      </c>
      <c r="D42" s="62">
        <f t="shared" si="1"/>
        <v>0</v>
      </c>
      <c r="E42" s="70">
        <v>0</v>
      </c>
      <c r="F42" s="70">
        <v>0</v>
      </c>
      <c r="G42" s="70">
        <v>0</v>
      </c>
      <c r="H42" s="70">
        <v>7</v>
      </c>
      <c r="I42" s="70">
        <v>0</v>
      </c>
      <c r="J42" s="70">
        <v>4</v>
      </c>
      <c r="K42" s="70">
        <v>1</v>
      </c>
      <c r="L42" s="70">
        <v>0</v>
      </c>
      <c r="M42" s="70">
        <v>0</v>
      </c>
      <c r="N42" s="70">
        <v>0</v>
      </c>
      <c r="O42" s="70">
        <v>0</v>
      </c>
      <c r="P42" s="70">
        <v>0</v>
      </c>
      <c r="Q42" s="70">
        <v>5</v>
      </c>
      <c r="R42" s="70">
        <v>0</v>
      </c>
      <c r="S42" s="70">
        <v>0</v>
      </c>
      <c r="T42" s="70">
        <v>0</v>
      </c>
      <c r="U42" s="70">
        <v>0</v>
      </c>
      <c r="V42" s="70">
        <v>0</v>
      </c>
      <c r="W42" s="70">
        <v>0</v>
      </c>
      <c r="X42" s="70">
        <v>0</v>
      </c>
      <c r="Y42" s="70">
        <v>0</v>
      </c>
      <c r="Z42" s="37" t="s">
        <v>193</v>
      </c>
    </row>
    <row r="43" spans="1:103" s="37" customFormat="1">
      <c r="A43" s="74" t="s">
        <v>186</v>
      </c>
      <c r="B43" s="75" t="s">
        <v>140</v>
      </c>
      <c r="C43" s="44">
        <v>0</v>
      </c>
      <c r="D43" s="62">
        <f t="shared" si="1"/>
        <v>2</v>
      </c>
      <c r="E43" s="70">
        <v>0</v>
      </c>
      <c r="F43" s="70">
        <v>2</v>
      </c>
      <c r="G43" s="70">
        <v>0</v>
      </c>
      <c r="H43" s="70">
        <v>6</v>
      </c>
      <c r="I43" s="70">
        <v>8</v>
      </c>
      <c r="J43" s="70">
        <v>3</v>
      </c>
      <c r="K43" s="70">
        <v>0</v>
      </c>
      <c r="L43" s="70">
        <v>0</v>
      </c>
      <c r="M43" s="70">
        <v>4</v>
      </c>
      <c r="N43" s="70">
        <v>2</v>
      </c>
      <c r="O43" s="70">
        <v>0</v>
      </c>
      <c r="P43" s="70">
        <v>0</v>
      </c>
      <c r="Q43" s="70">
        <v>1</v>
      </c>
      <c r="R43" s="70">
        <v>6</v>
      </c>
      <c r="S43" s="70">
        <v>1</v>
      </c>
      <c r="T43" s="70">
        <v>1</v>
      </c>
      <c r="U43" s="70">
        <v>0</v>
      </c>
      <c r="V43" s="70">
        <v>4</v>
      </c>
      <c r="W43" s="70">
        <v>1</v>
      </c>
      <c r="X43" s="70">
        <v>0</v>
      </c>
      <c r="Y43" s="70">
        <v>0</v>
      </c>
      <c r="Z43" s="37" t="s">
        <v>193</v>
      </c>
    </row>
    <row r="44" spans="1:103" s="37" customFormat="1">
      <c r="A44" s="30" t="s">
        <v>143</v>
      </c>
      <c r="B44" s="75" t="s">
        <v>144</v>
      </c>
      <c r="C44" s="44">
        <v>0</v>
      </c>
      <c r="D44" s="62">
        <f t="shared" si="1"/>
        <v>16</v>
      </c>
      <c r="E44" s="70">
        <v>3</v>
      </c>
      <c r="F44" s="70">
        <v>7</v>
      </c>
      <c r="G44" s="70">
        <v>6</v>
      </c>
      <c r="H44" s="70">
        <v>0</v>
      </c>
      <c r="I44" s="70">
        <v>0</v>
      </c>
      <c r="J44" s="70">
        <v>8</v>
      </c>
      <c r="K44" s="70">
        <v>4</v>
      </c>
      <c r="L44" s="70">
        <v>0</v>
      </c>
      <c r="M44" s="70">
        <v>0</v>
      </c>
      <c r="N44" s="70">
        <v>8</v>
      </c>
      <c r="O44" s="70">
        <v>4</v>
      </c>
      <c r="P44" s="70">
        <v>0</v>
      </c>
      <c r="Q44" s="70">
        <v>0</v>
      </c>
      <c r="R44" s="70">
        <v>0</v>
      </c>
      <c r="S44" s="70">
        <v>7</v>
      </c>
      <c r="T44" s="70">
        <v>1</v>
      </c>
      <c r="U44" s="70">
        <v>0</v>
      </c>
      <c r="V44" s="70">
        <v>0</v>
      </c>
      <c r="W44" s="70">
        <v>7</v>
      </c>
      <c r="X44" s="70">
        <v>1</v>
      </c>
      <c r="Y44" s="70">
        <v>0</v>
      </c>
      <c r="Z44" s="37" t="s">
        <v>193</v>
      </c>
    </row>
    <row r="45" spans="1:103" s="37" customFormat="1">
      <c r="A45" s="77" t="s">
        <v>187</v>
      </c>
      <c r="B45" s="76" t="s">
        <v>188</v>
      </c>
      <c r="C45" s="44">
        <v>0</v>
      </c>
      <c r="D45" s="62">
        <f t="shared" si="1"/>
        <v>6</v>
      </c>
      <c r="E45" s="70">
        <v>0</v>
      </c>
      <c r="F45" s="70">
        <v>2</v>
      </c>
      <c r="G45" s="70">
        <v>4</v>
      </c>
      <c r="H45" s="70">
        <v>14</v>
      </c>
      <c r="I45" s="70">
        <v>1</v>
      </c>
      <c r="J45" s="70">
        <v>11</v>
      </c>
      <c r="K45" s="70">
        <v>1</v>
      </c>
      <c r="L45" s="70">
        <v>0</v>
      </c>
      <c r="M45" s="70">
        <v>0</v>
      </c>
      <c r="N45" s="70">
        <v>6</v>
      </c>
      <c r="O45" s="70">
        <v>0</v>
      </c>
      <c r="P45" s="70">
        <v>0</v>
      </c>
      <c r="Q45" s="70">
        <v>3</v>
      </c>
      <c r="R45" s="70">
        <v>1</v>
      </c>
      <c r="S45" s="70">
        <v>11</v>
      </c>
      <c r="T45" s="70">
        <v>0</v>
      </c>
      <c r="U45" s="70">
        <v>0</v>
      </c>
      <c r="V45" s="70">
        <v>0</v>
      </c>
      <c r="W45" s="70">
        <v>6</v>
      </c>
      <c r="X45" s="70">
        <v>0</v>
      </c>
      <c r="Y45" s="70">
        <v>0</v>
      </c>
      <c r="Z45" s="37" t="s">
        <v>193</v>
      </c>
    </row>
    <row r="46" spans="1:103" s="37" customFormat="1">
      <c r="A46" s="30" t="s">
        <v>189</v>
      </c>
      <c r="B46" s="75" t="s">
        <v>190</v>
      </c>
      <c r="C46" s="44">
        <v>0</v>
      </c>
      <c r="D46" s="62">
        <f t="shared" si="1"/>
        <v>12</v>
      </c>
      <c r="E46" s="70">
        <v>1</v>
      </c>
      <c r="F46" s="70">
        <v>4</v>
      </c>
      <c r="G46" s="70">
        <v>7</v>
      </c>
      <c r="H46" s="70">
        <v>35</v>
      </c>
      <c r="I46" s="70">
        <v>7</v>
      </c>
      <c r="J46" s="70">
        <v>7</v>
      </c>
      <c r="K46" s="70">
        <v>0</v>
      </c>
      <c r="L46" s="70">
        <v>0</v>
      </c>
      <c r="M46" s="70">
        <v>0</v>
      </c>
      <c r="N46" s="70">
        <v>3</v>
      </c>
      <c r="O46" s="70">
        <v>0</v>
      </c>
      <c r="P46" s="70">
        <v>0</v>
      </c>
      <c r="Q46" s="70">
        <v>22</v>
      </c>
      <c r="R46" s="70">
        <v>0</v>
      </c>
      <c r="S46" s="70">
        <v>3</v>
      </c>
      <c r="T46" s="70">
        <v>0</v>
      </c>
      <c r="U46" s="70">
        <v>0</v>
      </c>
      <c r="V46" s="70">
        <v>0</v>
      </c>
      <c r="W46" s="70">
        <v>3</v>
      </c>
      <c r="X46" s="70">
        <v>0</v>
      </c>
      <c r="Y46" s="70">
        <v>0</v>
      </c>
      <c r="Z46" s="37" t="s">
        <v>193</v>
      </c>
    </row>
    <row r="47" spans="1:103" s="37" customFormat="1">
      <c r="A47" s="30" t="s">
        <v>191</v>
      </c>
      <c r="B47" s="75" t="s">
        <v>192</v>
      </c>
      <c r="C47" s="44">
        <v>0</v>
      </c>
      <c r="D47" s="62">
        <f t="shared" si="1"/>
        <v>1</v>
      </c>
      <c r="E47" s="70">
        <v>0</v>
      </c>
      <c r="F47" s="70">
        <v>0</v>
      </c>
      <c r="G47" s="70">
        <v>1</v>
      </c>
      <c r="H47" s="70">
        <v>24</v>
      </c>
      <c r="I47" s="70">
        <v>1</v>
      </c>
      <c r="J47" s="70">
        <v>7</v>
      </c>
      <c r="K47" s="70">
        <v>0</v>
      </c>
      <c r="L47" s="70">
        <v>0</v>
      </c>
      <c r="M47" s="70">
        <v>1</v>
      </c>
      <c r="N47" s="70">
        <v>3</v>
      </c>
      <c r="O47" s="70">
        <v>0</v>
      </c>
      <c r="P47" s="70">
        <v>0</v>
      </c>
      <c r="Q47" s="70">
        <v>2</v>
      </c>
      <c r="R47" s="70">
        <v>1</v>
      </c>
      <c r="S47" s="70">
        <v>1</v>
      </c>
      <c r="T47" s="70">
        <v>0</v>
      </c>
      <c r="U47" s="70">
        <v>0</v>
      </c>
      <c r="V47" s="70">
        <v>1</v>
      </c>
      <c r="W47" s="70">
        <v>1</v>
      </c>
      <c r="X47" s="70">
        <v>0</v>
      </c>
      <c r="Y47" s="70">
        <v>0</v>
      </c>
      <c r="Z47" s="37" t="s">
        <v>193</v>
      </c>
    </row>
    <row r="48" spans="1:103" s="37" customFormat="1">
      <c r="A48" s="79" t="s">
        <v>206</v>
      </c>
      <c r="B48" s="58" t="s">
        <v>130</v>
      </c>
      <c r="C48" s="44"/>
      <c r="D48" s="62">
        <f t="shared" si="1"/>
        <v>0</v>
      </c>
      <c r="E48" s="44"/>
      <c r="F48" s="44"/>
      <c r="G48" s="44"/>
      <c r="H48" s="44">
        <v>7</v>
      </c>
      <c r="I48" s="44">
        <v>7</v>
      </c>
      <c r="J48" s="44"/>
      <c r="K48" s="44">
        <v>2</v>
      </c>
      <c r="L48" s="44"/>
      <c r="M48" s="44"/>
      <c r="N48" s="44"/>
      <c r="O48" s="44"/>
      <c r="P48" s="44"/>
      <c r="Q48" s="44">
        <v>7</v>
      </c>
      <c r="R48" s="44">
        <v>6</v>
      </c>
      <c r="S48" s="44"/>
      <c r="T48" s="44"/>
      <c r="U48" s="44"/>
      <c r="V48" s="44">
        <v>4</v>
      </c>
      <c r="W48" s="44"/>
      <c r="X48" s="44"/>
      <c r="Y48" s="44"/>
      <c r="Z48" s="37" t="s">
        <v>208</v>
      </c>
    </row>
    <row r="49" spans="1:26" s="37" customFormat="1" ht="20.399999999999999">
      <c r="A49" s="79" t="s">
        <v>207</v>
      </c>
      <c r="B49" s="81" t="s">
        <v>218</v>
      </c>
      <c r="C49" s="44"/>
      <c r="D49" s="62">
        <f t="shared" si="1"/>
        <v>12</v>
      </c>
      <c r="E49" s="44">
        <v>2</v>
      </c>
      <c r="F49" s="44">
        <v>3</v>
      </c>
      <c r="G49" s="44">
        <v>7</v>
      </c>
      <c r="H49" s="44">
        <v>5</v>
      </c>
      <c r="I49" s="44">
        <v>13</v>
      </c>
      <c r="J49" s="44">
        <v>18</v>
      </c>
      <c r="K49" s="44">
        <v>9</v>
      </c>
      <c r="L49" s="44"/>
      <c r="M49" s="44">
        <v>5</v>
      </c>
      <c r="N49" s="44">
        <v>6</v>
      </c>
      <c r="O49" s="44">
        <v>2</v>
      </c>
      <c r="P49" s="44"/>
      <c r="Q49" s="44">
        <v>16</v>
      </c>
      <c r="R49" s="44">
        <v>18</v>
      </c>
      <c r="S49" s="44">
        <v>18</v>
      </c>
      <c r="T49" s="44">
        <v>1</v>
      </c>
      <c r="U49" s="44"/>
      <c r="V49" s="44">
        <v>6</v>
      </c>
      <c r="W49" s="44">
        <v>4</v>
      </c>
      <c r="X49" s="44"/>
      <c r="Y49" s="44"/>
      <c r="Z49" s="37" t="s">
        <v>208</v>
      </c>
    </row>
    <row r="50" spans="1:26" s="37" customFormat="1">
      <c r="A50" s="34" t="s">
        <v>212</v>
      </c>
      <c r="B50" s="35" t="s">
        <v>126</v>
      </c>
      <c r="C50" s="44"/>
      <c r="D50" s="62">
        <f t="shared" si="1"/>
        <v>12</v>
      </c>
      <c r="E50" s="44"/>
      <c r="F50" s="44">
        <v>7</v>
      </c>
      <c r="G50" s="44">
        <v>5</v>
      </c>
      <c r="H50" s="44"/>
      <c r="I50" s="44">
        <v>2</v>
      </c>
      <c r="J50" s="44">
        <v>37</v>
      </c>
      <c r="K50" s="44">
        <v>7</v>
      </c>
      <c r="L50" s="44"/>
      <c r="M50" s="44">
        <v>1</v>
      </c>
      <c r="N50" s="44">
        <v>9</v>
      </c>
      <c r="O50" s="44">
        <v>3</v>
      </c>
      <c r="P50" s="44"/>
      <c r="Q50" s="102"/>
      <c r="R50" s="44">
        <v>2</v>
      </c>
      <c r="S50" s="44">
        <v>27</v>
      </c>
      <c r="T50" s="44">
        <v>1</v>
      </c>
      <c r="U50" s="102"/>
      <c r="V50" s="102"/>
      <c r="W50" s="44">
        <v>7</v>
      </c>
      <c r="X50" s="44">
        <v>1</v>
      </c>
      <c r="Y50" s="102"/>
      <c r="Z50" s="37" t="s">
        <v>214</v>
      </c>
    </row>
    <row r="51" spans="1:26" s="37" customFormat="1">
      <c r="A51" s="34" t="s">
        <v>213</v>
      </c>
      <c r="B51" s="81" t="s">
        <v>220</v>
      </c>
      <c r="C51" s="44"/>
      <c r="D51" s="62">
        <f t="shared" si="1"/>
        <v>2</v>
      </c>
      <c r="E51" s="44"/>
      <c r="F51" s="44">
        <v>2</v>
      </c>
      <c r="G51" s="44"/>
      <c r="H51" s="44"/>
      <c r="I51" s="44">
        <v>12</v>
      </c>
      <c r="J51" s="44">
        <v>21</v>
      </c>
      <c r="K51" s="44">
        <v>5</v>
      </c>
      <c r="L51" s="44"/>
      <c r="M51" s="44">
        <v>2</v>
      </c>
      <c r="N51" s="44">
        <v>7</v>
      </c>
      <c r="O51" s="44">
        <v>3</v>
      </c>
      <c r="P51" s="44"/>
      <c r="Q51" s="102"/>
      <c r="R51" s="44">
        <v>6</v>
      </c>
      <c r="S51" s="44">
        <v>12</v>
      </c>
      <c r="T51" s="44">
        <v>3</v>
      </c>
      <c r="U51" s="102"/>
      <c r="V51" s="102"/>
      <c r="W51" s="44">
        <v>2</v>
      </c>
      <c r="X51" s="44">
        <v>2</v>
      </c>
      <c r="Y51" s="102"/>
      <c r="Z51" s="37" t="s">
        <v>214</v>
      </c>
    </row>
    <row r="52" spans="1:26" s="37" customFormat="1" ht="15" customHeight="1">
      <c r="A52" s="80" t="s">
        <v>125</v>
      </c>
      <c r="B52" s="65" t="s">
        <v>126</v>
      </c>
      <c r="C52" s="44">
        <v>0</v>
      </c>
      <c r="D52" s="62">
        <f t="shared" si="1"/>
        <v>0</v>
      </c>
      <c r="E52" s="44">
        <v>0</v>
      </c>
      <c r="F52" s="44">
        <v>0</v>
      </c>
      <c r="G52" s="44">
        <v>0</v>
      </c>
      <c r="H52" s="44">
        <v>10</v>
      </c>
      <c r="I52" s="44">
        <v>9</v>
      </c>
      <c r="J52" s="44">
        <v>8</v>
      </c>
      <c r="K52" s="44">
        <v>2</v>
      </c>
      <c r="L52" s="44">
        <v>0</v>
      </c>
      <c r="M52" s="44">
        <v>2</v>
      </c>
      <c r="N52" s="44">
        <v>1</v>
      </c>
      <c r="O52" s="44">
        <v>0</v>
      </c>
      <c r="P52" s="44">
        <v>0</v>
      </c>
      <c r="Q52" s="44">
        <v>14</v>
      </c>
      <c r="R52" s="44">
        <v>4</v>
      </c>
      <c r="S52" s="44">
        <v>1</v>
      </c>
      <c r="T52" s="44">
        <v>1</v>
      </c>
      <c r="U52" s="44">
        <v>0</v>
      </c>
      <c r="V52" s="44">
        <v>2</v>
      </c>
      <c r="W52" s="44">
        <v>1</v>
      </c>
      <c r="X52" s="44">
        <v>0</v>
      </c>
      <c r="Y52" s="44">
        <v>0</v>
      </c>
      <c r="Z52" s="37" t="s">
        <v>223</v>
      </c>
    </row>
    <row r="53" spans="1:26" s="37" customFormat="1" ht="14.4" customHeight="1">
      <c r="A53" s="80" t="s">
        <v>127</v>
      </c>
      <c r="B53" s="65" t="s">
        <v>128</v>
      </c>
      <c r="C53" s="44">
        <v>0</v>
      </c>
      <c r="D53" s="62">
        <f t="shared" si="1"/>
        <v>1</v>
      </c>
      <c r="E53" s="44">
        <v>0</v>
      </c>
      <c r="F53" s="44">
        <v>0</v>
      </c>
      <c r="G53" s="44">
        <v>1</v>
      </c>
      <c r="H53" s="44">
        <v>12</v>
      </c>
      <c r="I53" s="44">
        <v>3</v>
      </c>
      <c r="J53" s="44">
        <v>19</v>
      </c>
      <c r="K53" s="44">
        <v>1</v>
      </c>
      <c r="L53" s="44">
        <v>0</v>
      </c>
      <c r="M53" s="44">
        <v>1</v>
      </c>
      <c r="N53" s="44">
        <v>5</v>
      </c>
      <c r="O53" s="44">
        <v>0</v>
      </c>
      <c r="P53" s="44">
        <v>0</v>
      </c>
      <c r="Q53" s="44">
        <v>8</v>
      </c>
      <c r="R53" s="44">
        <v>0</v>
      </c>
      <c r="S53" s="44">
        <v>8</v>
      </c>
      <c r="T53" s="44">
        <v>0</v>
      </c>
      <c r="U53" s="44">
        <v>0</v>
      </c>
      <c r="V53" s="44">
        <v>0</v>
      </c>
      <c r="W53" s="44">
        <v>1</v>
      </c>
      <c r="X53" s="44">
        <v>0</v>
      </c>
      <c r="Y53" s="44">
        <v>0</v>
      </c>
      <c r="Z53" s="37" t="s">
        <v>223</v>
      </c>
    </row>
    <row r="54" spans="1:26" s="37" customFormat="1" ht="15" customHeight="1">
      <c r="A54" s="80" t="s">
        <v>129</v>
      </c>
      <c r="B54" s="81" t="s">
        <v>130</v>
      </c>
      <c r="C54" s="44">
        <v>0</v>
      </c>
      <c r="D54" s="62">
        <f t="shared" si="1"/>
        <v>1</v>
      </c>
      <c r="E54" s="44">
        <v>0</v>
      </c>
      <c r="F54" s="44">
        <v>0</v>
      </c>
      <c r="G54" s="44">
        <v>1</v>
      </c>
      <c r="H54" s="44">
        <v>9</v>
      </c>
      <c r="I54" s="44">
        <v>5</v>
      </c>
      <c r="J54" s="44">
        <v>2</v>
      </c>
      <c r="K54" s="44">
        <v>1</v>
      </c>
      <c r="L54" s="44">
        <v>0</v>
      </c>
      <c r="M54" s="44">
        <v>1</v>
      </c>
      <c r="N54" s="44">
        <v>0</v>
      </c>
      <c r="O54" s="44">
        <v>0</v>
      </c>
      <c r="P54" s="44">
        <v>0</v>
      </c>
      <c r="Q54" s="44">
        <v>8</v>
      </c>
      <c r="R54" s="44">
        <v>4</v>
      </c>
      <c r="S54" s="44">
        <v>1</v>
      </c>
      <c r="T54" s="44">
        <v>0</v>
      </c>
      <c r="U54" s="44">
        <v>0</v>
      </c>
      <c r="V54" s="44">
        <v>1</v>
      </c>
      <c r="W54" s="44">
        <v>0</v>
      </c>
      <c r="X54" s="44">
        <v>0</v>
      </c>
      <c r="Y54" s="44">
        <v>0</v>
      </c>
      <c r="Z54" s="37" t="s">
        <v>223</v>
      </c>
    </row>
    <row r="55" spans="1:26" s="37" customFormat="1" ht="22.2" customHeight="1">
      <c r="A55" s="79" t="s">
        <v>207</v>
      </c>
      <c r="B55" s="81" t="s">
        <v>218</v>
      </c>
      <c r="C55" s="70">
        <v>0</v>
      </c>
      <c r="D55" s="62">
        <f t="shared" si="1"/>
        <v>19</v>
      </c>
      <c r="E55" s="70">
        <v>2</v>
      </c>
      <c r="F55" s="70">
        <v>3</v>
      </c>
      <c r="G55" s="70">
        <v>14</v>
      </c>
      <c r="H55" s="70">
        <v>17</v>
      </c>
      <c r="I55" s="70">
        <v>6</v>
      </c>
      <c r="J55" s="70">
        <v>18</v>
      </c>
      <c r="K55" s="70">
        <v>11</v>
      </c>
      <c r="L55" s="70">
        <v>1</v>
      </c>
      <c r="M55" s="70">
        <v>2</v>
      </c>
      <c r="N55" s="70">
        <v>10</v>
      </c>
      <c r="O55" s="70">
        <v>5</v>
      </c>
      <c r="P55" s="70">
        <v>0</v>
      </c>
      <c r="Q55" s="70">
        <v>17</v>
      </c>
      <c r="R55" s="70">
        <v>7</v>
      </c>
      <c r="S55" s="70">
        <v>16</v>
      </c>
      <c r="T55" s="70">
        <v>3</v>
      </c>
      <c r="U55" s="70">
        <v>0</v>
      </c>
      <c r="V55" s="70">
        <v>3</v>
      </c>
      <c r="W55" s="70">
        <v>9</v>
      </c>
      <c r="X55" s="70">
        <v>1</v>
      </c>
      <c r="Y55" s="70">
        <v>0</v>
      </c>
      <c r="Z55" s="37" t="s">
        <v>223</v>
      </c>
    </row>
    <row r="56" spans="1:26" s="37" customFormat="1" ht="15" customHeight="1">
      <c r="A56" s="80" t="s">
        <v>219</v>
      </c>
      <c r="B56" s="81" t="s">
        <v>220</v>
      </c>
      <c r="C56" s="70">
        <v>0</v>
      </c>
      <c r="D56" s="62">
        <f t="shared" si="1"/>
        <v>1</v>
      </c>
      <c r="E56" s="70">
        <v>0</v>
      </c>
      <c r="F56" s="70">
        <v>1</v>
      </c>
      <c r="G56" s="70">
        <v>0</v>
      </c>
      <c r="H56" s="70">
        <v>5</v>
      </c>
      <c r="I56" s="70">
        <v>8</v>
      </c>
      <c r="J56" s="70">
        <v>9</v>
      </c>
      <c r="K56" s="70">
        <v>2</v>
      </c>
      <c r="L56" s="70">
        <v>0</v>
      </c>
      <c r="M56" s="70">
        <v>2</v>
      </c>
      <c r="N56" s="70">
        <v>2</v>
      </c>
      <c r="O56" s="70">
        <v>1</v>
      </c>
      <c r="P56" s="70">
        <v>0</v>
      </c>
      <c r="Q56" s="70">
        <v>15</v>
      </c>
      <c r="R56" s="70">
        <v>10</v>
      </c>
      <c r="S56" s="70">
        <v>11</v>
      </c>
      <c r="T56" s="70">
        <v>0</v>
      </c>
      <c r="U56" s="70">
        <v>0</v>
      </c>
      <c r="V56" s="70">
        <v>3</v>
      </c>
      <c r="W56" s="70">
        <v>2</v>
      </c>
      <c r="X56" s="70">
        <v>0</v>
      </c>
      <c r="Y56" s="70">
        <v>0</v>
      </c>
      <c r="Z56" s="37" t="s">
        <v>223</v>
      </c>
    </row>
    <row r="57" spans="1:26" s="37" customFormat="1" ht="15" customHeight="1">
      <c r="A57" s="80" t="s">
        <v>221</v>
      </c>
      <c r="B57" s="81" t="s">
        <v>222</v>
      </c>
      <c r="C57" s="70">
        <v>0</v>
      </c>
      <c r="D57" s="62">
        <f t="shared" si="1"/>
        <v>0</v>
      </c>
      <c r="E57" s="70">
        <v>0</v>
      </c>
      <c r="F57" s="70">
        <v>0</v>
      </c>
      <c r="G57" s="70">
        <v>0</v>
      </c>
      <c r="H57" s="70">
        <v>10</v>
      </c>
      <c r="I57" s="70">
        <v>0</v>
      </c>
      <c r="J57" s="70">
        <v>0</v>
      </c>
      <c r="K57" s="70">
        <v>0</v>
      </c>
      <c r="L57" s="70">
        <v>0</v>
      </c>
      <c r="M57" s="70">
        <v>0</v>
      </c>
      <c r="N57" s="70">
        <v>0</v>
      </c>
      <c r="O57" s="70">
        <v>0</v>
      </c>
      <c r="P57" s="70">
        <v>0</v>
      </c>
      <c r="Q57" s="70">
        <v>8</v>
      </c>
      <c r="R57" s="70">
        <v>0</v>
      </c>
      <c r="S57" s="70">
        <v>0</v>
      </c>
      <c r="T57" s="70">
        <v>0</v>
      </c>
      <c r="U57" s="70">
        <v>0</v>
      </c>
      <c r="V57" s="70">
        <v>0</v>
      </c>
      <c r="W57" s="70">
        <v>0</v>
      </c>
      <c r="X57" s="70">
        <v>0</v>
      </c>
      <c r="Y57" s="70">
        <v>0</v>
      </c>
      <c r="Z57" s="37" t="s">
        <v>223</v>
      </c>
    </row>
    <row r="58" spans="1:26" s="37" customFormat="1" ht="15.9" customHeight="1">
      <c r="A58" s="80" t="s">
        <v>145</v>
      </c>
      <c r="B58" s="81" t="s">
        <v>146</v>
      </c>
      <c r="C58" s="70">
        <v>0</v>
      </c>
      <c r="D58" s="62">
        <f t="shared" si="1"/>
        <v>6</v>
      </c>
      <c r="E58" s="70">
        <v>0</v>
      </c>
      <c r="F58" s="70">
        <v>1</v>
      </c>
      <c r="G58" s="70">
        <v>5</v>
      </c>
      <c r="H58" s="70">
        <v>22</v>
      </c>
      <c r="I58" s="70">
        <v>5</v>
      </c>
      <c r="J58" s="70">
        <v>4</v>
      </c>
      <c r="K58" s="70">
        <v>0</v>
      </c>
      <c r="L58" s="70">
        <v>0</v>
      </c>
      <c r="M58" s="70">
        <v>3</v>
      </c>
      <c r="N58" s="70">
        <v>2</v>
      </c>
      <c r="O58" s="70">
        <v>0</v>
      </c>
      <c r="P58" s="70">
        <v>0</v>
      </c>
      <c r="Q58" s="70">
        <v>25</v>
      </c>
      <c r="R58" s="70">
        <v>4</v>
      </c>
      <c r="S58" s="70">
        <v>2</v>
      </c>
      <c r="T58" s="70">
        <v>0</v>
      </c>
      <c r="U58" s="70">
        <v>0</v>
      </c>
      <c r="V58" s="70">
        <v>3</v>
      </c>
      <c r="W58" s="70">
        <v>1</v>
      </c>
      <c r="X58" s="70">
        <v>0</v>
      </c>
      <c r="Y58" s="70">
        <v>0</v>
      </c>
      <c r="Z58" s="37" t="s">
        <v>223</v>
      </c>
    </row>
    <row r="59" spans="1:26" s="37" customFormat="1" ht="15.9" customHeight="1">
      <c r="A59" s="80" t="s">
        <v>37</v>
      </c>
      <c r="B59" s="81" t="s">
        <v>38</v>
      </c>
      <c r="C59" s="70">
        <v>0</v>
      </c>
      <c r="D59" s="62">
        <f t="shared" si="1"/>
        <v>1</v>
      </c>
      <c r="E59" s="70">
        <v>0</v>
      </c>
      <c r="F59" s="70">
        <v>0</v>
      </c>
      <c r="G59" s="70">
        <v>1</v>
      </c>
      <c r="H59" s="70">
        <v>5</v>
      </c>
      <c r="I59" s="70">
        <v>1</v>
      </c>
      <c r="J59" s="70">
        <v>2</v>
      </c>
      <c r="K59" s="70">
        <v>2</v>
      </c>
      <c r="L59" s="70">
        <v>0</v>
      </c>
      <c r="M59" s="70">
        <v>1</v>
      </c>
      <c r="N59" s="70">
        <v>0</v>
      </c>
      <c r="O59" s="70">
        <v>1</v>
      </c>
      <c r="P59" s="70">
        <v>0</v>
      </c>
      <c r="Q59" s="70">
        <v>4</v>
      </c>
      <c r="R59" s="70">
        <v>2</v>
      </c>
      <c r="S59" s="70">
        <v>1</v>
      </c>
      <c r="T59" s="70">
        <v>1</v>
      </c>
      <c r="U59" s="70">
        <v>0</v>
      </c>
      <c r="V59" s="70">
        <v>1</v>
      </c>
      <c r="W59" s="70">
        <v>1</v>
      </c>
      <c r="X59" s="70">
        <v>1</v>
      </c>
      <c r="Y59" s="70">
        <v>0</v>
      </c>
      <c r="Z59" s="37" t="s">
        <v>223</v>
      </c>
    </row>
    <row r="60" spans="1:26" s="37" customFormat="1" ht="15.6" customHeight="1">
      <c r="A60" s="80" t="s">
        <v>191</v>
      </c>
      <c r="B60" s="81" t="s">
        <v>192</v>
      </c>
      <c r="C60" s="70">
        <v>0</v>
      </c>
      <c r="D60" s="62">
        <f t="shared" si="1"/>
        <v>0</v>
      </c>
      <c r="E60" s="70">
        <v>0</v>
      </c>
      <c r="F60" s="70">
        <v>0</v>
      </c>
      <c r="G60" s="70">
        <v>0</v>
      </c>
      <c r="H60" s="70">
        <v>0</v>
      </c>
      <c r="I60" s="70">
        <v>0</v>
      </c>
      <c r="J60" s="70">
        <v>0</v>
      </c>
      <c r="K60" s="70">
        <v>0</v>
      </c>
      <c r="L60" s="70">
        <v>0</v>
      </c>
      <c r="M60" s="70">
        <v>0</v>
      </c>
      <c r="N60" s="70">
        <v>0</v>
      </c>
      <c r="O60" s="70">
        <v>0</v>
      </c>
      <c r="P60" s="70">
        <v>0</v>
      </c>
      <c r="Q60" s="70">
        <v>0</v>
      </c>
      <c r="R60" s="70">
        <v>0</v>
      </c>
      <c r="S60" s="70">
        <v>0</v>
      </c>
      <c r="T60" s="70">
        <v>0</v>
      </c>
      <c r="U60" s="70">
        <v>0</v>
      </c>
      <c r="V60" s="70">
        <v>0</v>
      </c>
      <c r="W60" s="70">
        <v>0</v>
      </c>
      <c r="X60" s="70">
        <v>0</v>
      </c>
      <c r="Y60" s="70">
        <v>0</v>
      </c>
      <c r="Z60" s="37" t="s">
        <v>223</v>
      </c>
    </row>
    <row r="61" spans="1:26" s="37" customFormat="1">
      <c r="A61" s="79" t="s">
        <v>234</v>
      </c>
      <c r="B61" s="65" t="s">
        <v>235</v>
      </c>
      <c r="C61" s="44">
        <v>0</v>
      </c>
      <c r="D61" s="62">
        <f t="shared" si="1"/>
        <v>4</v>
      </c>
      <c r="E61" s="44">
        <v>1</v>
      </c>
      <c r="F61" s="44">
        <v>0</v>
      </c>
      <c r="G61" s="44">
        <v>3</v>
      </c>
      <c r="H61" s="44">
        <v>5</v>
      </c>
      <c r="I61" s="44">
        <v>2</v>
      </c>
      <c r="J61" s="44">
        <v>3</v>
      </c>
      <c r="K61" s="44">
        <v>0</v>
      </c>
      <c r="L61" s="44">
        <v>0</v>
      </c>
      <c r="M61" s="70">
        <v>1</v>
      </c>
      <c r="N61" s="70">
        <v>2</v>
      </c>
      <c r="O61" s="44">
        <v>0</v>
      </c>
      <c r="P61" s="44">
        <v>0</v>
      </c>
      <c r="Q61" s="44">
        <v>5</v>
      </c>
      <c r="R61" s="44">
        <v>2</v>
      </c>
      <c r="S61" s="44">
        <v>2</v>
      </c>
      <c r="T61" s="44">
        <v>0</v>
      </c>
      <c r="U61" s="44">
        <v>0</v>
      </c>
      <c r="V61" s="70">
        <v>1</v>
      </c>
      <c r="W61" s="70">
        <v>1</v>
      </c>
      <c r="X61" s="44">
        <v>0</v>
      </c>
      <c r="Y61" s="44">
        <v>0</v>
      </c>
      <c r="Z61" s="37" t="s">
        <v>236</v>
      </c>
    </row>
    <row r="62" spans="1:26" s="37" customFormat="1">
      <c r="A62" s="79" t="s">
        <v>239</v>
      </c>
      <c r="B62" s="35" t="s">
        <v>128</v>
      </c>
      <c r="C62" s="44">
        <v>9</v>
      </c>
      <c r="D62" s="62">
        <f t="shared" si="1"/>
        <v>2</v>
      </c>
      <c r="E62" s="44">
        <v>1</v>
      </c>
      <c r="F62" s="44">
        <v>0</v>
      </c>
      <c r="G62" s="44">
        <v>1</v>
      </c>
      <c r="H62" s="44">
        <v>8</v>
      </c>
      <c r="I62" s="44">
        <v>4</v>
      </c>
      <c r="J62" s="44">
        <v>12</v>
      </c>
      <c r="K62" s="44">
        <v>4</v>
      </c>
      <c r="L62" s="44">
        <v>1</v>
      </c>
      <c r="M62" s="44">
        <v>1</v>
      </c>
      <c r="N62" s="44">
        <v>1</v>
      </c>
      <c r="O62" s="44">
        <v>3</v>
      </c>
      <c r="P62" s="44">
        <v>1</v>
      </c>
      <c r="Q62" s="44">
        <v>2</v>
      </c>
      <c r="R62" s="44">
        <v>3</v>
      </c>
      <c r="S62" s="44">
        <v>4</v>
      </c>
      <c r="T62" s="44">
        <v>2</v>
      </c>
      <c r="U62" s="44">
        <v>0</v>
      </c>
      <c r="V62" s="44">
        <v>0</v>
      </c>
      <c r="W62" s="44">
        <v>1</v>
      </c>
      <c r="X62" s="44">
        <v>0</v>
      </c>
      <c r="Y62" s="44">
        <v>0</v>
      </c>
      <c r="Z62" s="37" t="s">
        <v>240</v>
      </c>
    </row>
    <row r="63" spans="1:26" s="37" customFormat="1">
      <c r="A63" s="34" t="s">
        <v>242</v>
      </c>
      <c r="B63" s="86" t="s">
        <v>243</v>
      </c>
      <c r="C63" s="44"/>
      <c r="D63" s="62">
        <f t="shared" si="1"/>
        <v>0</v>
      </c>
      <c r="E63" s="44"/>
      <c r="F63" s="44"/>
      <c r="G63" s="44"/>
      <c r="H63" s="44">
        <v>7</v>
      </c>
      <c r="I63" s="44">
        <v>4</v>
      </c>
      <c r="J63" s="100">
        <v>5</v>
      </c>
      <c r="K63" s="44"/>
      <c r="L63" s="44"/>
      <c r="M63" s="44">
        <v>2</v>
      </c>
      <c r="N63" s="44">
        <v>1</v>
      </c>
      <c r="O63" s="44"/>
      <c r="P63" s="44"/>
      <c r="Q63" s="44">
        <v>2</v>
      </c>
      <c r="R63" s="100">
        <v>5</v>
      </c>
      <c r="S63" s="44">
        <v>1</v>
      </c>
      <c r="T63" s="44"/>
      <c r="U63" s="44"/>
      <c r="V63" s="44">
        <v>2</v>
      </c>
      <c r="W63" s="44"/>
      <c r="X63" s="44"/>
      <c r="Y63" s="44"/>
      <c r="Z63" s="37" t="s">
        <v>262</v>
      </c>
    </row>
    <row r="64" spans="1:26" s="37" customFormat="1">
      <c r="A64" s="34" t="s">
        <v>244</v>
      </c>
      <c r="B64" s="86" t="s">
        <v>245</v>
      </c>
      <c r="C64" s="44"/>
      <c r="D64" s="62">
        <f t="shared" si="1"/>
        <v>0</v>
      </c>
      <c r="E64" s="44"/>
      <c r="F64" s="44"/>
      <c r="G64" s="44"/>
      <c r="H64" s="44">
        <v>3</v>
      </c>
      <c r="I64" s="44">
        <v>4</v>
      </c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37" t="s">
        <v>262</v>
      </c>
    </row>
    <row r="65" spans="1:26" s="37" customFormat="1" ht="20.399999999999999">
      <c r="A65" s="34" t="s">
        <v>246</v>
      </c>
      <c r="B65" s="86" t="s">
        <v>247</v>
      </c>
      <c r="C65" s="44"/>
      <c r="D65" s="62">
        <f t="shared" si="1"/>
        <v>2</v>
      </c>
      <c r="E65" s="44"/>
      <c r="F65" s="44">
        <v>1</v>
      </c>
      <c r="G65" s="44">
        <v>1</v>
      </c>
      <c r="H65" s="44"/>
      <c r="I65" s="44"/>
      <c r="J65" s="44"/>
      <c r="K65" s="44">
        <v>2</v>
      </c>
      <c r="L65" s="44">
        <v>1</v>
      </c>
      <c r="M65" s="44"/>
      <c r="N65" s="44"/>
      <c r="O65" s="44"/>
      <c r="P65" s="44"/>
      <c r="Q65" s="44"/>
      <c r="R65" s="44"/>
      <c r="S65" s="44"/>
      <c r="T65" s="44">
        <v>1</v>
      </c>
      <c r="U65" s="44"/>
      <c r="V65" s="44"/>
      <c r="W65" s="44"/>
      <c r="X65" s="44"/>
      <c r="Y65" s="44"/>
      <c r="Z65" s="37" t="s">
        <v>262</v>
      </c>
    </row>
    <row r="66" spans="1:26" s="37" customFormat="1" ht="20.399999999999999">
      <c r="A66" s="34" t="s">
        <v>248</v>
      </c>
      <c r="B66" s="86" t="s">
        <v>249</v>
      </c>
      <c r="C66" s="44"/>
      <c r="D66" s="62">
        <f t="shared" si="1"/>
        <v>2</v>
      </c>
      <c r="E66" s="44">
        <v>2</v>
      </c>
      <c r="F66" s="44"/>
      <c r="G66" s="44"/>
      <c r="H66" s="44"/>
      <c r="I66" s="44"/>
      <c r="J66" s="44"/>
      <c r="K66" s="44"/>
      <c r="L66" s="44">
        <v>2</v>
      </c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37" t="s">
        <v>262</v>
      </c>
    </row>
    <row r="67" spans="1:26" s="37" customFormat="1">
      <c r="A67" s="34" t="s">
        <v>250</v>
      </c>
      <c r="B67" s="86" t="s">
        <v>251</v>
      </c>
      <c r="C67" s="44"/>
      <c r="D67" s="62">
        <f t="shared" si="1"/>
        <v>4</v>
      </c>
      <c r="E67" s="44">
        <v>3</v>
      </c>
      <c r="F67" s="44">
        <v>1</v>
      </c>
      <c r="G67" s="44"/>
      <c r="H67" s="44"/>
      <c r="I67" s="44"/>
      <c r="J67" s="44">
        <v>4</v>
      </c>
      <c r="K67" s="44">
        <v>1</v>
      </c>
      <c r="L67" s="44">
        <v>3</v>
      </c>
      <c r="M67" s="44"/>
      <c r="N67" s="44"/>
      <c r="O67" s="44"/>
      <c r="P67" s="44">
        <v>1</v>
      </c>
      <c r="Q67" s="44"/>
      <c r="R67" s="44"/>
      <c r="S67" s="44">
        <v>3</v>
      </c>
      <c r="T67" s="44"/>
      <c r="U67" s="44">
        <v>2</v>
      </c>
      <c r="V67" s="44"/>
      <c r="W67" s="44"/>
      <c r="X67" s="44"/>
      <c r="Y67" s="44"/>
      <c r="Z67" s="37" t="s">
        <v>262</v>
      </c>
    </row>
    <row r="68" spans="1:26" s="37" customFormat="1" ht="20.399999999999999">
      <c r="A68" s="34" t="s">
        <v>252</v>
      </c>
      <c r="B68" s="86" t="s">
        <v>253</v>
      </c>
      <c r="C68" s="44"/>
      <c r="D68" s="62">
        <f t="shared" si="1"/>
        <v>2</v>
      </c>
      <c r="E68" s="44">
        <v>1</v>
      </c>
      <c r="F68" s="44">
        <v>1</v>
      </c>
      <c r="G68" s="44"/>
      <c r="H68" s="44"/>
      <c r="I68" s="44"/>
      <c r="J68" s="44"/>
      <c r="K68" s="44">
        <v>1</v>
      </c>
      <c r="L68" s="44">
        <v>1</v>
      </c>
      <c r="M68" s="44"/>
      <c r="N68" s="44"/>
      <c r="O68" s="44"/>
      <c r="P68" s="44">
        <v>1</v>
      </c>
      <c r="Q68" s="44"/>
      <c r="R68" s="44"/>
      <c r="S68" s="44"/>
      <c r="T68" s="44"/>
      <c r="U68" s="44"/>
      <c r="V68" s="44"/>
      <c r="W68" s="44"/>
      <c r="X68" s="44"/>
      <c r="Y68" s="44"/>
      <c r="Z68" s="37" t="s">
        <v>262</v>
      </c>
    </row>
    <row r="69" spans="1:26" s="37" customFormat="1" ht="20.399999999999999">
      <c r="A69" s="34" t="s">
        <v>254</v>
      </c>
      <c r="B69" s="86" t="s">
        <v>255</v>
      </c>
      <c r="C69" s="44"/>
      <c r="D69" s="62">
        <f t="shared" si="1"/>
        <v>3</v>
      </c>
      <c r="E69" s="44">
        <v>2</v>
      </c>
      <c r="F69" s="44">
        <v>1</v>
      </c>
      <c r="G69" s="44"/>
      <c r="H69" s="100">
        <v>6</v>
      </c>
      <c r="I69" s="44">
        <v>2</v>
      </c>
      <c r="J69" s="44">
        <v>3</v>
      </c>
      <c r="K69" s="44">
        <v>2</v>
      </c>
      <c r="L69" s="44">
        <v>2</v>
      </c>
      <c r="M69" s="44"/>
      <c r="N69" s="44"/>
      <c r="O69" s="44">
        <v>1</v>
      </c>
      <c r="P69" s="44">
        <v>1</v>
      </c>
      <c r="Q69" s="44">
        <v>4</v>
      </c>
      <c r="R69" s="44">
        <v>2</v>
      </c>
      <c r="S69" s="44">
        <v>1</v>
      </c>
      <c r="T69" s="44"/>
      <c r="U69" s="44"/>
      <c r="V69" s="44"/>
      <c r="W69" s="44"/>
      <c r="X69" s="44"/>
      <c r="Y69" s="44"/>
      <c r="Z69" s="37" t="s">
        <v>262</v>
      </c>
    </row>
    <row r="70" spans="1:26" s="37" customFormat="1" ht="20.399999999999999">
      <c r="A70" s="34" t="s">
        <v>256</v>
      </c>
      <c r="B70" s="86" t="s">
        <v>257</v>
      </c>
      <c r="C70" s="44"/>
      <c r="D70" s="62">
        <f t="shared" si="1"/>
        <v>1</v>
      </c>
      <c r="E70" s="44"/>
      <c r="F70" s="44">
        <v>1</v>
      </c>
      <c r="G70" s="44"/>
      <c r="H70" s="44">
        <v>2</v>
      </c>
      <c r="I70" s="44"/>
      <c r="J70" s="44"/>
      <c r="K70" s="44"/>
      <c r="L70" s="44"/>
      <c r="M70" s="44"/>
      <c r="N70" s="44"/>
      <c r="O70" s="44"/>
      <c r="P70" s="44"/>
      <c r="Q70" s="44">
        <v>1</v>
      </c>
      <c r="R70" s="44"/>
      <c r="S70" s="44"/>
      <c r="T70" s="44"/>
      <c r="U70" s="44"/>
      <c r="V70" s="44"/>
      <c r="W70" s="44"/>
      <c r="X70" s="44"/>
      <c r="Y70" s="44"/>
      <c r="Z70" s="37" t="s">
        <v>262</v>
      </c>
    </row>
    <row r="71" spans="1:26" s="37" customFormat="1" ht="30.6">
      <c r="A71" s="34" t="s">
        <v>258</v>
      </c>
      <c r="B71" s="86" t="s">
        <v>259</v>
      </c>
      <c r="C71" s="44"/>
      <c r="D71" s="62">
        <f t="shared" si="1"/>
        <v>2</v>
      </c>
      <c r="E71" s="44">
        <v>1</v>
      </c>
      <c r="F71" s="44">
        <v>1</v>
      </c>
      <c r="G71" s="44"/>
      <c r="H71" s="44"/>
      <c r="I71" s="44">
        <v>1</v>
      </c>
      <c r="J71" s="44">
        <v>1</v>
      </c>
      <c r="K71" s="44"/>
      <c r="L71" s="44"/>
      <c r="M71" s="44"/>
      <c r="N71" s="44"/>
      <c r="O71" s="44"/>
      <c r="P71" s="44"/>
      <c r="Q71" s="44"/>
      <c r="R71" s="44"/>
      <c r="S71" s="44">
        <v>1</v>
      </c>
      <c r="T71" s="44"/>
      <c r="U71" s="44"/>
      <c r="V71" s="44"/>
      <c r="W71" s="44"/>
      <c r="X71" s="44"/>
      <c r="Y71" s="44"/>
      <c r="Z71" s="37" t="s">
        <v>262</v>
      </c>
    </row>
    <row r="72" spans="1:26" s="37" customFormat="1">
      <c r="A72" s="34" t="s">
        <v>260</v>
      </c>
      <c r="B72" s="86" t="s">
        <v>261</v>
      </c>
      <c r="C72" s="44"/>
      <c r="D72" s="62">
        <f t="shared" si="1"/>
        <v>0</v>
      </c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37" t="s">
        <v>262</v>
      </c>
    </row>
    <row r="73" spans="1:26" s="37" customFormat="1">
      <c r="A73" s="34" t="s">
        <v>180</v>
      </c>
      <c r="B73" s="238" t="s">
        <v>273</v>
      </c>
      <c r="C73" s="44">
        <v>0</v>
      </c>
      <c r="D73" s="62">
        <f t="shared" si="1"/>
        <v>11</v>
      </c>
      <c r="E73" s="44">
        <v>2</v>
      </c>
      <c r="F73" s="44">
        <v>4</v>
      </c>
      <c r="G73" s="44">
        <v>5</v>
      </c>
      <c r="H73" s="44">
        <v>7</v>
      </c>
      <c r="I73" s="44">
        <v>2</v>
      </c>
      <c r="J73" s="44">
        <v>15</v>
      </c>
      <c r="K73" s="44">
        <v>6</v>
      </c>
      <c r="L73" s="44">
        <v>0</v>
      </c>
      <c r="M73" s="44">
        <v>1</v>
      </c>
      <c r="N73" s="44">
        <v>8</v>
      </c>
      <c r="O73" s="44">
        <v>2</v>
      </c>
      <c r="P73" s="44">
        <v>0</v>
      </c>
      <c r="Q73" s="44">
        <v>0</v>
      </c>
      <c r="R73" s="44">
        <v>1</v>
      </c>
      <c r="S73" s="44">
        <v>12</v>
      </c>
      <c r="T73" s="44">
        <v>0</v>
      </c>
      <c r="U73" s="44">
        <v>0</v>
      </c>
      <c r="V73" s="44">
        <v>1</v>
      </c>
      <c r="W73" s="44">
        <v>5</v>
      </c>
      <c r="X73" s="44">
        <v>0</v>
      </c>
      <c r="Y73" s="44">
        <v>0</v>
      </c>
      <c r="Z73" s="37" t="s">
        <v>274</v>
      </c>
    </row>
    <row r="74" spans="1:26" s="37" customFormat="1">
      <c r="A74" s="34" t="s">
        <v>189</v>
      </c>
      <c r="B74" s="239" t="s">
        <v>275</v>
      </c>
      <c r="C74" s="44">
        <v>0</v>
      </c>
      <c r="D74" s="62">
        <f t="shared" si="1"/>
        <v>0</v>
      </c>
      <c r="E74" s="44">
        <v>0</v>
      </c>
      <c r="F74" s="44">
        <v>0</v>
      </c>
      <c r="G74" s="44">
        <v>0</v>
      </c>
      <c r="H74" s="44">
        <v>0</v>
      </c>
      <c r="I74" s="44">
        <v>0</v>
      </c>
      <c r="J74" s="44">
        <v>0</v>
      </c>
      <c r="K74" s="44">
        <v>0</v>
      </c>
      <c r="L74" s="44">
        <v>0</v>
      </c>
      <c r="M74" s="44">
        <v>0</v>
      </c>
      <c r="N74" s="44">
        <v>0</v>
      </c>
      <c r="O74" s="44">
        <v>0</v>
      </c>
      <c r="P74" s="44">
        <v>0</v>
      </c>
      <c r="Q74" s="44">
        <v>0</v>
      </c>
      <c r="R74" s="44">
        <v>0</v>
      </c>
      <c r="S74" s="44">
        <v>0</v>
      </c>
      <c r="T74" s="44">
        <v>0</v>
      </c>
      <c r="U74" s="44">
        <v>0</v>
      </c>
      <c r="V74" s="44">
        <v>0</v>
      </c>
      <c r="W74" s="44">
        <v>0</v>
      </c>
      <c r="X74" s="44">
        <v>0</v>
      </c>
      <c r="Y74" s="44">
        <v>0</v>
      </c>
      <c r="Z74" s="37" t="s">
        <v>274</v>
      </c>
    </row>
    <row r="75" spans="1:26" s="37" customFormat="1">
      <c r="A75" s="34" t="s">
        <v>39</v>
      </c>
      <c r="B75" s="239" t="s">
        <v>276</v>
      </c>
      <c r="C75" s="44">
        <v>0</v>
      </c>
      <c r="D75" s="62">
        <f t="shared" si="1"/>
        <v>0</v>
      </c>
      <c r="E75" s="44">
        <v>0</v>
      </c>
      <c r="F75" s="44">
        <v>0</v>
      </c>
      <c r="G75" s="44">
        <v>0</v>
      </c>
      <c r="H75" s="44">
        <v>8</v>
      </c>
      <c r="I75" s="44">
        <v>2</v>
      </c>
      <c r="J75" s="44">
        <v>3</v>
      </c>
      <c r="K75" s="44">
        <v>1</v>
      </c>
      <c r="L75" s="44">
        <v>0</v>
      </c>
      <c r="M75" s="44">
        <v>2</v>
      </c>
      <c r="N75" s="44">
        <v>1</v>
      </c>
      <c r="O75" s="44">
        <v>1</v>
      </c>
      <c r="P75" s="44">
        <v>0</v>
      </c>
      <c r="Q75" s="44">
        <v>9</v>
      </c>
      <c r="R75" s="44">
        <v>0</v>
      </c>
      <c r="S75" s="44">
        <v>0</v>
      </c>
      <c r="T75" s="44">
        <v>0</v>
      </c>
      <c r="U75" s="44">
        <v>0</v>
      </c>
      <c r="V75" s="44">
        <v>0</v>
      </c>
      <c r="W75" s="44">
        <v>0</v>
      </c>
      <c r="X75" s="44">
        <v>0</v>
      </c>
      <c r="Y75" s="44">
        <v>0</v>
      </c>
      <c r="Z75" s="37" t="s">
        <v>274</v>
      </c>
    </row>
    <row r="76" spans="1:26" s="37" customFormat="1">
      <c r="A76" s="34" t="s">
        <v>167</v>
      </c>
      <c r="B76" s="239" t="s">
        <v>277</v>
      </c>
      <c r="C76" s="44">
        <v>0</v>
      </c>
      <c r="D76" s="62">
        <f t="shared" ref="D76:D133" si="2">E76+F76+G76</f>
        <v>4</v>
      </c>
      <c r="E76" s="44">
        <v>0</v>
      </c>
      <c r="F76" s="44">
        <v>1</v>
      </c>
      <c r="G76" s="44">
        <v>3</v>
      </c>
      <c r="H76" s="44">
        <v>3</v>
      </c>
      <c r="I76" s="44">
        <v>5</v>
      </c>
      <c r="J76" s="44">
        <v>2</v>
      </c>
      <c r="K76" s="44">
        <v>1</v>
      </c>
      <c r="L76" s="44">
        <v>0</v>
      </c>
      <c r="M76" s="44">
        <v>2</v>
      </c>
      <c r="N76" s="44">
        <v>0</v>
      </c>
      <c r="O76" s="44">
        <v>1</v>
      </c>
      <c r="P76" s="44">
        <v>0</v>
      </c>
      <c r="Q76" s="44">
        <v>0</v>
      </c>
      <c r="R76" s="44">
        <v>1</v>
      </c>
      <c r="S76" s="44">
        <v>0</v>
      </c>
      <c r="T76" s="44">
        <v>0</v>
      </c>
      <c r="U76" s="44">
        <v>0</v>
      </c>
      <c r="V76" s="44">
        <v>1</v>
      </c>
      <c r="W76" s="44">
        <v>0</v>
      </c>
      <c r="X76" s="44">
        <v>1</v>
      </c>
      <c r="Y76" s="44">
        <v>0</v>
      </c>
      <c r="Z76" s="37" t="s">
        <v>274</v>
      </c>
    </row>
    <row r="77" spans="1:26" s="37" customFormat="1">
      <c r="A77" s="34" t="s">
        <v>191</v>
      </c>
      <c r="B77" s="239" t="s">
        <v>278</v>
      </c>
      <c r="C77" s="44">
        <v>0</v>
      </c>
      <c r="D77" s="62">
        <f t="shared" si="2"/>
        <v>0</v>
      </c>
      <c r="E77" s="44">
        <v>0</v>
      </c>
      <c r="F77" s="44">
        <v>0</v>
      </c>
      <c r="G77" s="44">
        <v>0</v>
      </c>
      <c r="H77" s="44">
        <v>3</v>
      </c>
      <c r="I77" s="44">
        <v>4</v>
      </c>
      <c r="J77" s="44">
        <v>4</v>
      </c>
      <c r="K77" s="44">
        <v>0</v>
      </c>
      <c r="L77" s="44">
        <v>0</v>
      </c>
      <c r="M77" s="44">
        <v>0</v>
      </c>
      <c r="N77" s="44">
        <v>2</v>
      </c>
      <c r="O77" s="44">
        <v>0</v>
      </c>
      <c r="P77" s="44">
        <v>0</v>
      </c>
      <c r="Q77" s="44">
        <v>0</v>
      </c>
      <c r="R77" s="44">
        <v>1</v>
      </c>
      <c r="S77" s="44">
        <v>2</v>
      </c>
      <c r="T77" s="44">
        <v>0</v>
      </c>
      <c r="U77" s="44">
        <v>0</v>
      </c>
      <c r="V77" s="44">
        <v>1</v>
      </c>
      <c r="W77" s="44">
        <v>1</v>
      </c>
      <c r="X77" s="44">
        <v>0</v>
      </c>
      <c r="Y77" s="44">
        <v>0</v>
      </c>
      <c r="Z77" s="37" t="s">
        <v>274</v>
      </c>
    </row>
    <row r="78" spans="1:26" s="37" customFormat="1">
      <c r="A78" s="34" t="s">
        <v>35</v>
      </c>
      <c r="B78" s="35" t="s">
        <v>36</v>
      </c>
      <c r="C78" s="44">
        <v>0</v>
      </c>
      <c r="D78" s="62">
        <f t="shared" si="2"/>
        <v>0</v>
      </c>
      <c r="E78" s="44">
        <v>0</v>
      </c>
      <c r="F78" s="44">
        <v>0</v>
      </c>
      <c r="G78" s="44">
        <v>0</v>
      </c>
      <c r="H78" s="44">
        <v>78</v>
      </c>
      <c r="I78" s="44">
        <v>1</v>
      </c>
      <c r="J78" s="44">
        <v>11</v>
      </c>
      <c r="K78" s="44">
        <v>0</v>
      </c>
      <c r="L78" s="44">
        <v>0</v>
      </c>
      <c r="M78" s="44">
        <v>1</v>
      </c>
      <c r="N78" s="44">
        <v>11</v>
      </c>
      <c r="O78" s="44">
        <v>0</v>
      </c>
      <c r="P78" s="44">
        <v>0</v>
      </c>
      <c r="Q78" s="44">
        <v>64</v>
      </c>
      <c r="R78" s="44">
        <v>10</v>
      </c>
      <c r="S78" s="44">
        <v>0</v>
      </c>
      <c r="T78" s="44">
        <v>0</v>
      </c>
      <c r="U78" s="44">
        <v>0</v>
      </c>
      <c r="V78" s="44">
        <v>10</v>
      </c>
      <c r="W78" s="44">
        <v>0</v>
      </c>
      <c r="X78" s="44">
        <v>0</v>
      </c>
      <c r="Y78" s="44">
        <v>0</v>
      </c>
      <c r="Z78" s="37" t="s">
        <v>280</v>
      </c>
    </row>
    <row r="79" spans="1:26" s="37" customFormat="1">
      <c r="A79" s="34" t="s">
        <v>281</v>
      </c>
      <c r="B79" s="35" t="s">
        <v>282</v>
      </c>
      <c r="C79" s="44">
        <v>0</v>
      </c>
      <c r="D79" s="62">
        <f t="shared" si="2"/>
        <v>0</v>
      </c>
      <c r="E79" s="44">
        <v>0</v>
      </c>
      <c r="F79" s="44">
        <v>0</v>
      </c>
      <c r="G79" s="44">
        <v>0</v>
      </c>
      <c r="H79" s="44">
        <v>1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44">
        <v>3</v>
      </c>
      <c r="R79" s="44">
        <v>0</v>
      </c>
      <c r="S79" s="44">
        <v>0</v>
      </c>
      <c r="T79" s="44">
        <v>0</v>
      </c>
      <c r="U79" s="44">
        <v>0</v>
      </c>
      <c r="V79" s="44">
        <v>0</v>
      </c>
      <c r="W79" s="44">
        <v>0</v>
      </c>
      <c r="X79" s="44">
        <v>0</v>
      </c>
      <c r="Y79" s="44">
        <v>0</v>
      </c>
      <c r="Z79" s="37" t="s">
        <v>280</v>
      </c>
    </row>
    <row r="80" spans="1:26" s="37" customFormat="1" ht="20.399999999999999">
      <c r="A80" s="34" t="s">
        <v>283</v>
      </c>
      <c r="B80" s="35" t="s">
        <v>284</v>
      </c>
      <c r="C80" s="44">
        <v>0</v>
      </c>
      <c r="D80" s="62">
        <f t="shared" si="2"/>
        <v>4</v>
      </c>
      <c r="E80" s="44">
        <v>0</v>
      </c>
      <c r="F80" s="44">
        <v>1</v>
      </c>
      <c r="G80" s="44">
        <v>3</v>
      </c>
      <c r="H80" s="44">
        <v>10</v>
      </c>
      <c r="I80" s="44">
        <v>1</v>
      </c>
      <c r="J80" s="44">
        <v>2</v>
      </c>
      <c r="K80" s="44">
        <v>0</v>
      </c>
      <c r="L80" s="44">
        <v>0</v>
      </c>
      <c r="M80" s="44">
        <v>0</v>
      </c>
      <c r="N80" s="44">
        <v>0</v>
      </c>
      <c r="O80" s="44">
        <v>0</v>
      </c>
      <c r="P80" s="44">
        <v>0</v>
      </c>
      <c r="Q80" s="44">
        <v>23</v>
      </c>
      <c r="R80" s="44">
        <v>0</v>
      </c>
      <c r="S80" s="44">
        <v>2</v>
      </c>
      <c r="T80" s="44">
        <v>0</v>
      </c>
      <c r="U80" s="44">
        <v>0</v>
      </c>
      <c r="V80" s="44">
        <v>0</v>
      </c>
      <c r="W80" s="44">
        <v>0</v>
      </c>
      <c r="X80" s="44">
        <v>0</v>
      </c>
      <c r="Y80" s="44">
        <v>0</v>
      </c>
      <c r="Z80" s="37" t="s">
        <v>280</v>
      </c>
    </row>
    <row r="81" spans="1:27" s="37" customFormat="1">
      <c r="A81" s="34" t="s">
        <v>332</v>
      </c>
      <c r="B81" s="35" t="s">
        <v>286</v>
      </c>
      <c r="C81" s="44">
        <v>0</v>
      </c>
      <c r="D81" s="62">
        <f t="shared" si="2"/>
        <v>0</v>
      </c>
      <c r="E81" s="44">
        <v>0</v>
      </c>
      <c r="F81" s="44">
        <v>0</v>
      </c>
      <c r="G81" s="44">
        <v>0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44">
        <v>0</v>
      </c>
      <c r="O81" s="44">
        <v>0</v>
      </c>
      <c r="P81" s="44">
        <v>0</v>
      </c>
      <c r="Q81" s="44">
        <v>0</v>
      </c>
      <c r="R81" s="44">
        <v>0</v>
      </c>
      <c r="S81" s="44">
        <v>0</v>
      </c>
      <c r="T81" s="44">
        <v>0</v>
      </c>
      <c r="U81" s="44">
        <v>0</v>
      </c>
      <c r="V81" s="44">
        <v>0</v>
      </c>
      <c r="W81" s="44">
        <v>0</v>
      </c>
      <c r="X81" s="44">
        <v>0</v>
      </c>
      <c r="Y81" s="44">
        <v>0</v>
      </c>
      <c r="Z81" s="37" t="s">
        <v>280</v>
      </c>
    </row>
    <row r="82" spans="1:27" s="37" customFormat="1">
      <c r="A82" s="34" t="s">
        <v>145</v>
      </c>
      <c r="B82" s="241">
        <v>9.2899999999999991</v>
      </c>
      <c r="C82" s="44">
        <v>0</v>
      </c>
      <c r="D82" s="62">
        <f t="shared" si="2"/>
        <v>8</v>
      </c>
      <c r="E82" s="44">
        <v>2</v>
      </c>
      <c r="F82" s="44">
        <v>3</v>
      </c>
      <c r="G82" s="44">
        <v>3</v>
      </c>
      <c r="H82" s="44">
        <v>52</v>
      </c>
      <c r="I82" s="44">
        <v>9</v>
      </c>
      <c r="J82" s="44">
        <v>4</v>
      </c>
      <c r="K82" s="44">
        <v>2</v>
      </c>
      <c r="L82" s="44">
        <v>0</v>
      </c>
      <c r="M82" s="44">
        <v>3</v>
      </c>
      <c r="N82" s="44">
        <v>3</v>
      </c>
      <c r="O82" s="44">
        <v>1</v>
      </c>
      <c r="P82" s="44">
        <v>0</v>
      </c>
      <c r="Q82" s="44">
        <v>43</v>
      </c>
      <c r="R82" s="44">
        <v>8</v>
      </c>
      <c r="S82" s="44">
        <v>5</v>
      </c>
      <c r="T82" s="44">
        <v>1</v>
      </c>
      <c r="U82" s="44">
        <v>0</v>
      </c>
      <c r="V82" s="44">
        <v>2</v>
      </c>
      <c r="W82" s="44">
        <v>2</v>
      </c>
      <c r="X82" s="44">
        <v>1</v>
      </c>
      <c r="Y82" s="249">
        <v>0</v>
      </c>
      <c r="Z82" s="37" t="s">
        <v>287</v>
      </c>
    </row>
    <row r="83" spans="1:27" s="37" customFormat="1">
      <c r="A83" s="34" t="s">
        <v>131</v>
      </c>
      <c r="B83" s="241">
        <v>9.5299999999999994</v>
      </c>
      <c r="C83" s="44">
        <v>0</v>
      </c>
      <c r="D83" s="62">
        <f t="shared" si="2"/>
        <v>19</v>
      </c>
      <c r="E83" s="44">
        <v>3</v>
      </c>
      <c r="F83" s="44">
        <v>7</v>
      </c>
      <c r="G83" s="44">
        <v>9</v>
      </c>
      <c r="H83" s="44">
        <v>11</v>
      </c>
      <c r="I83" s="44">
        <v>6</v>
      </c>
      <c r="J83" s="44">
        <v>9</v>
      </c>
      <c r="K83" s="44">
        <v>6</v>
      </c>
      <c r="L83" s="44">
        <v>3</v>
      </c>
      <c r="M83" s="44">
        <v>3</v>
      </c>
      <c r="N83" s="44">
        <v>2</v>
      </c>
      <c r="O83" s="44">
        <v>1</v>
      </c>
      <c r="P83" s="44">
        <v>1</v>
      </c>
      <c r="Q83" s="44">
        <v>5</v>
      </c>
      <c r="R83" s="44">
        <v>3</v>
      </c>
      <c r="S83" s="44">
        <v>6</v>
      </c>
      <c r="T83" s="44">
        <v>2</v>
      </c>
      <c r="U83" s="44">
        <v>0</v>
      </c>
      <c r="V83" s="44">
        <v>1</v>
      </c>
      <c r="W83" s="44">
        <v>1</v>
      </c>
      <c r="X83" s="44">
        <v>0</v>
      </c>
      <c r="Y83" s="44">
        <v>0</v>
      </c>
      <c r="Z83" s="37" t="s">
        <v>287</v>
      </c>
    </row>
    <row r="84" spans="1:27" s="37" customFormat="1" ht="13.2" customHeight="1">
      <c r="A84" s="34" t="s">
        <v>288</v>
      </c>
      <c r="B84" s="58" t="s">
        <v>140</v>
      </c>
      <c r="C84" s="44">
        <v>0</v>
      </c>
      <c r="D84" s="62">
        <f t="shared" si="2"/>
        <v>12</v>
      </c>
      <c r="E84" s="44">
        <v>2</v>
      </c>
      <c r="F84" s="44">
        <v>5</v>
      </c>
      <c r="G84" s="44">
        <v>5</v>
      </c>
      <c r="H84" s="44">
        <v>9</v>
      </c>
      <c r="I84" s="44">
        <v>18</v>
      </c>
      <c r="J84" s="44">
        <v>16</v>
      </c>
      <c r="K84" s="44">
        <v>6</v>
      </c>
      <c r="L84" s="44">
        <v>4</v>
      </c>
      <c r="M84" s="44">
        <v>14</v>
      </c>
      <c r="N84" s="44">
        <v>2</v>
      </c>
      <c r="O84" s="44">
        <v>4</v>
      </c>
      <c r="P84" s="44">
        <v>0</v>
      </c>
      <c r="Q84" s="44">
        <v>5</v>
      </c>
      <c r="R84" s="44">
        <v>13</v>
      </c>
      <c r="S84" s="44">
        <v>12</v>
      </c>
      <c r="T84" s="44">
        <v>3</v>
      </c>
      <c r="U84" s="44">
        <v>3</v>
      </c>
      <c r="V84" s="44">
        <v>10</v>
      </c>
      <c r="W84" s="44">
        <v>2</v>
      </c>
      <c r="X84" s="44">
        <v>3</v>
      </c>
      <c r="Y84" s="44">
        <v>0</v>
      </c>
      <c r="Z84" s="37" t="s">
        <v>289</v>
      </c>
      <c r="AA84" s="250"/>
    </row>
    <row r="85" spans="1:27" s="37" customFormat="1" ht="12.6" customHeight="1">
      <c r="A85" s="34" t="s">
        <v>290</v>
      </c>
      <c r="B85" s="58" t="s">
        <v>148</v>
      </c>
      <c r="C85" s="44">
        <v>0</v>
      </c>
      <c r="D85" s="62">
        <f t="shared" si="2"/>
        <v>3</v>
      </c>
      <c r="E85" s="44">
        <v>1</v>
      </c>
      <c r="F85" s="44">
        <v>1</v>
      </c>
      <c r="G85" s="44">
        <v>1</v>
      </c>
      <c r="H85" s="44">
        <v>16</v>
      </c>
      <c r="I85" s="44">
        <v>4</v>
      </c>
      <c r="J85" s="44">
        <v>6</v>
      </c>
      <c r="K85" s="44">
        <v>3</v>
      </c>
      <c r="L85" s="44">
        <v>0</v>
      </c>
      <c r="M85" s="44">
        <v>3</v>
      </c>
      <c r="N85" s="44">
        <v>3</v>
      </c>
      <c r="O85" s="44">
        <v>2</v>
      </c>
      <c r="P85" s="44">
        <v>0</v>
      </c>
      <c r="Q85" s="44">
        <v>11</v>
      </c>
      <c r="R85" s="44">
        <v>4</v>
      </c>
      <c r="S85" s="44">
        <v>6</v>
      </c>
      <c r="T85" s="44">
        <v>2</v>
      </c>
      <c r="U85" s="44">
        <v>0</v>
      </c>
      <c r="V85" s="44">
        <v>3</v>
      </c>
      <c r="W85" s="44">
        <v>3</v>
      </c>
      <c r="X85" s="44">
        <v>1</v>
      </c>
      <c r="Y85" s="44">
        <v>0</v>
      </c>
      <c r="Z85" s="37" t="s">
        <v>289</v>
      </c>
    </row>
    <row r="86" spans="1:27" s="37" customFormat="1" ht="12" customHeight="1">
      <c r="A86" s="34" t="s">
        <v>291</v>
      </c>
      <c r="B86" s="58" t="s">
        <v>44</v>
      </c>
      <c r="C86" s="70">
        <v>0</v>
      </c>
      <c r="D86" s="62">
        <f t="shared" si="2"/>
        <v>1</v>
      </c>
      <c r="E86" s="70">
        <v>0</v>
      </c>
      <c r="F86" s="70">
        <v>0</v>
      </c>
      <c r="G86" s="70">
        <v>1</v>
      </c>
      <c r="H86" s="70">
        <v>0</v>
      </c>
      <c r="I86" s="70">
        <v>1</v>
      </c>
      <c r="J86" s="70">
        <v>2</v>
      </c>
      <c r="K86" s="70">
        <v>0</v>
      </c>
      <c r="L86" s="70">
        <v>0</v>
      </c>
      <c r="M86" s="70">
        <v>0</v>
      </c>
      <c r="N86" s="70">
        <v>1</v>
      </c>
      <c r="O86" s="70">
        <v>0</v>
      </c>
      <c r="P86" s="70">
        <v>0</v>
      </c>
      <c r="Q86" s="70">
        <v>0</v>
      </c>
      <c r="R86" s="70">
        <v>1</v>
      </c>
      <c r="S86" s="70">
        <v>0</v>
      </c>
      <c r="T86" s="70">
        <v>0</v>
      </c>
      <c r="U86" s="70">
        <v>0</v>
      </c>
      <c r="V86" s="70">
        <v>0</v>
      </c>
      <c r="W86" s="70">
        <v>0</v>
      </c>
      <c r="X86" s="70">
        <v>0</v>
      </c>
      <c r="Y86" s="70">
        <v>0</v>
      </c>
      <c r="Z86" s="37" t="s">
        <v>289</v>
      </c>
    </row>
    <row r="87" spans="1:27" s="37" customFormat="1">
      <c r="A87" s="34" t="s">
        <v>292</v>
      </c>
      <c r="B87" s="50" t="s">
        <v>34</v>
      </c>
      <c r="C87" s="44">
        <v>8</v>
      </c>
      <c r="D87" s="62">
        <f t="shared" si="2"/>
        <v>4</v>
      </c>
      <c r="E87" s="44">
        <v>0</v>
      </c>
      <c r="F87" s="44">
        <v>3</v>
      </c>
      <c r="G87" s="44">
        <v>1</v>
      </c>
      <c r="H87" s="44">
        <v>21</v>
      </c>
      <c r="I87" s="44">
        <v>3</v>
      </c>
      <c r="J87" s="44">
        <v>6</v>
      </c>
      <c r="K87" s="44">
        <v>1</v>
      </c>
      <c r="L87" s="44">
        <v>0</v>
      </c>
      <c r="M87" s="44">
        <v>3</v>
      </c>
      <c r="N87" s="44">
        <v>6</v>
      </c>
      <c r="O87" s="44">
        <v>1</v>
      </c>
      <c r="P87" s="44">
        <v>0</v>
      </c>
      <c r="Q87" s="44">
        <v>26</v>
      </c>
      <c r="R87" s="44">
        <v>4</v>
      </c>
      <c r="S87" s="44">
        <v>5</v>
      </c>
      <c r="T87" s="44">
        <v>1</v>
      </c>
      <c r="U87" s="44">
        <v>0</v>
      </c>
      <c r="V87" s="44">
        <v>4</v>
      </c>
      <c r="W87" s="44">
        <v>5</v>
      </c>
      <c r="X87" s="44">
        <v>1</v>
      </c>
      <c r="Y87" s="44">
        <v>0</v>
      </c>
      <c r="Z87" s="37" t="s">
        <v>293</v>
      </c>
    </row>
    <row r="88" spans="1:27" s="37" customFormat="1">
      <c r="A88" s="34" t="s">
        <v>294</v>
      </c>
      <c r="B88" s="50" t="s">
        <v>36</v>
      </c>
      <c r="C88" s="44">
        <v>1</v>
      </c>
      <c r="D88" s="62">
        <f t="shared" si="2"/>
        <v>0</v>
      </c>
      <c r="E88" s="44">
        <v>0</v>
      </c>
      <c r="F88" s="44">
        <v>0</v>
      </c>
      <c r="G88" s="44">
        <v>0</v>
      </c>
      <c r="H88" s="44">
        <v>57</v>
      </c>
      <c r="I88" s="44">
        <v>10</v>
      </c>
      <c r="J88" s="44">
        <v>10</v>
      </c>
      <c r="K88" s="44">
        <v>0</v>
      </c>
      <c r="L88" s="44">
        <v>0</v>
      </c>
      <c r="M88" s="44">
        <v>10</v>
      </c>
      <c r="N88" s="44">
        <v>10</v>
      </c>
      <c r="O88" s="44">
        <v>0</v>
      </c>
      <c r="P88" s="44">
        <v>0</v>
      </c>
      <c r="Q88" s="44">
        <v>13</v>
      </c>
      <c r="R88" s="44">
        <v>11</v>
      </c>
      <c r="S88" s="44">
        <v>12</v>
      </c>
      <c r="T88" s="44">
        <v>1</v>
      </c>
      <c r="U88" s="44">
        <v>0</v>
      </c>
      <c r="V88" s="44">
        <v>11</v>
      </c>
      <c r="W88" s="44">
        <v>12</v>
      </c>
      <c r="X88" s="44">
        <v>1</v>
      </c>
      <c r="Y88" s="44">
        <v>0</v>
      </c>
      <c r="Z88" s="37" t="s">
        <v>293</v>
      </c>
    </row>
    <row r="89" spans="1:27" s="37" customFormat="1">
      <c r="A89" s="34" t="s">
        <v>295</v>
      </c>
      <c r="B89" s="50" t="s">
        <v>296</v>
      </c>
      <c r="C89" s="44">
        <v>0</v>
      </c>
      <c r="D89" s="62">
        <f t="shared" si="2"/>
        <v>1</v>
      </c>
      <c r="E89" s="44">
        <v>1</v>
      </c>
      <c r="F89" s="44">
        <v>0</v>
      </c>
      <c r="G89" s="44">
        <v>0</v>
      </c>
      <c r="H89" s="44">
        <v>5</v>
      </c>
      <c r="I89" s="44">
        <v>0</v>
      </c>
      <c r="J89" s="44">
        <v>4</v>
      </c>
      <c r="K89" s="44">
        <v>0</v>
      </c>
      <c r="L89" s="44">
        <v>0</v>
      </c>
      <c r="M89" s="44">
        <v>0</v>
      </c>
      <c r="N89" s="44">
        <v>4</v>
      </c>
      <c r="O89" s="44">
        <v>0</v>
      </c>
      <c r="P89" s="44">
        <v>0</v>
      </c>
      <c r="Q89" s="44">
        <v>0</v>
      </c>
      <c r="R89" s="44">
        <v>2</v>
      </c>
      <c r="S89" s="44">
        <v>6</v>
      </c>
      <c r="T89" s="44">
        <v>0</v>
      </c>
      <c r="U89" s="44">
        <v>0</v>
      </c>
      <c r="V89" s="44">
        <v>2</v>
      </c>
      <c r="W89" s="44">
        <v>1</v>
      </c>
      <c r="X89" s="44">
        <v>0</v>
      </c>
      <c r="Y89" s="44">
        <v>0</v>
      </c>
      <c r="Z89" s="37" t="s">
        <v>293</v>
      </c>
    </row>
    <row r="90" spans="1:27" s="37" customFormat="1">
      <c r="A90" s="34" t="s">
        <v>297</v>
      </c>
      <c r="B90" s="50" t="s">
        <v>298</v>
      </c>
      <c r="C90" s="44">
        <v>0</v>
      </c>
      <c r="D90" s="62">
        <f t="shared" si="2"/>
        <v>0</v>
      </c>
      <c r="E90" s="44">
        <v>0</v>
      </c>
      <c r="F90" s="44">
        <v>0</v>
      </c>
      <c r="G90" s="44">
        <v>0</v>
      </c>
      <c r="H90" s="44">
        <v>21</v>
      </c>
      <c r="I90" s="44">
        <v>4</v>
      </c>
      <c r="J90" s="44">
        <v>11</v>
      </c>
      <c r="K90" s="44">
        <v>0</v>
      </c>
      <c r="L90" s="44">
        <v>0</v>
      </c>
      <c r="M90" s="44">
        <v>2</v>
      </c>
      <c r="N90" s="44">
        <v>3</v>
      </c>
      <c r="O90" s="44">
        <v>0</v>
      </c>
      <c r="P90" s="44">
        <v>0</v>
      </c>
      <c r="Q90" s="44">
        <v>36</v>
      </c>
      <c r="R90" s="44">
        <v>2</v>
      </c>
      <c r="S90" s="44">
        <v>4</v>
      </c>
      <c r="T90" s="44">
        <v>0</v>
      </c>
      <c r="U90" s="44">
        <v>0</v>
      </c>
      <c r="V90" s="44">
        <v>0</v>
      </c>
      <c r="W90" s="44">
        <v>1</v>
      </c>
      <c r="X90" s="44">
        <v>0</v>
      </c>
      <c r="Y90" s="44">
        <v>0</v>
      </c>
      <c r="Z90" s="37" t="s">
        <v>293</v>
      </c>
    </row>
    <row r="91" spans="1:27" s="37" customFormat="1" ht="20.399999999999999">
      <c r="A91" s="34" t="s">
        <v>299</v>
      </c>
      <c r="B91" s="35" t="s">
        <v>218</v>
      </c>
      <c r="C91" s="243">
        <v>0</v>
      </c>
      <c r="D91" s="62">
        <f t="shared" si="2"/>
        <v>3</v>
      </c>
      <c r="E91" s="243">
        <v>0</v>
      </c>
      <c r="F91" s="243">
        <v>1</v>
      </c>
      <c r="G91" s="243">
        <v>2</v>
      </c>
      <c r="H91" s="243">
        <v>24</v>
      </c>
      <c r="I91" s="243">
        <v>10</v>
      </c>
      <c r="J91" s="243">
        <v>15</v>
      </c>
      <c r="K91" s="243">
        <v>1</v>
      </c>
      <c r="L91" s="243">
        <v>0</v>
      </c>
      <c r="M91" s="243">
        <v>3</v>
      </c>
      <c r="N91" s="243">
        <v>10</v>
      </c>
      <c r="O91" s="243">
        <v>1</v>
      </c>
      <c r="P91" s="243">
        <v>0</v>
      </c>
      <c r="Q91" s="243">
        <v>24</v>
      </c>
      <c r="R91" s="243">
        <v>13</v>
      </c>
      <c r="S91" s="243">
        <v>15</v>
      </c>
      <c r="T91" s="243">
        <v>1</v>
      </c>
      <c r="U91" s="243">
        <v>0</v>
      </c>
      <c r="V91" s="243">
        <v>7</v>
      </c>
      <c r="W91" s="243">
        <v>10</v>
      </c>
      <c r="X91" s="243">
        <v>1</v>
      </c>
      <c r="Y91" s="243">
        <v>0</v>
      </c>
      <c r="Z91" s="37" t="s">
        <v>300</v>
      </c>
    </row>
    <row r="92" spans="1:27" s="37" customFormat="1" ht="11.4">
      <c r="A92" s="34" t="s">
        <v>141</v>
      </c>
      <c r="B92" s="35" t="s">
        <v>142</v>
      </c>
      <c r="C92" s="243">
        <v>0</v>
      </c>
      <c r="D92" s="62">
        <f t="shared" si="2"/>
        <v>5</v>
      </c>
      <c r="E92" s="243">
        <v>0</v>
      </c>
      <c r="F92" s="243">
        <v>0</v>
      </c>
      <c r="G92" s="243">
        <v>5</v>
      </c>
      <c r="H92" s="243">
        <v>0</v>
      </c>
      <c r="I92" s="243">
        <v>14</v>
      </c>
      <c r="J92" s="243">
        <v>22</v>
      </c>
      <c r="K92" s="243">
        <v>0</v>
      </c>
      <c r="L92" s="243">
        <v>0</v>
      </c>
      <c r="M92" s="243">
        <v>0</v>
      </c>
      <c r="N92" s="243">
        <v>1</v>
      </c>
      <c r="O92" s="243">
        <v>0</v>
      </c>
      <c r="P92" s="243">
        <v>0</v>
      </c>
      <c r="Q92" s="243">
        <v>0</v>
      </c>
      <c r="R92" s="243">
        <v>11</v>
      </c>
      <c r="S92" s="243">
        <v>0</v>
      </c>
      <c r="T92" s="243">
        <v>0</v>
      </c>
      <c r="U92" s="243">
        <v>0</v>
      </c>
      <c r="V92" s="243">
        <v>0</v>
      </c>
      <c r="W92" s="243">
        <v>0</v>
      </c>
      <c r="X92" s="243">
        <v>0</v>
      </c>
      <c r="Y92" s="243">
        <v>0</v>
      </c>
      <c r="Z92" s="37" t="s">
        <v>300</v>
      </c>
    </row>
    <row r="93" spans="1:27" s="37" customFormat="1">
      <c r="A93" s="34" t="s">
        <v>333</v>
      </c>
      <c r="B93" s="244">
        <v>9.6999999999999993</v>
      </c>
      <c r="C93" s="44">
        <v>0</v>
      </c>
      <c r="D93" s="62">
        <f t="shared" si="2"/>
        <v>0</v>
      </c>
      <c r="E93" s="44">
        <v>0</v>
      </c>
      <c r="F93" s="44">
        <v>0</v>
      </c>
      <c r="G93" s="44">
        <v>0</v>
      </c>
      <c r="H93" s="44">
        <v>0</v>
      </c>
      <c r="I93" s="44">
        <v>0</v>
      </c>
      <c r="J93" s="44">
        <v>4</v>
      </c>
      <c r="K93" s="44">
        <v>0</v>
      </c>
      <c r="L93" s="44">
        <v>0</v>
      </c>
      <c r="M93" s="44">
        <v>0</v>
      </c>
      <c r="N93" s="44">
        <v>0</v>
      </c>
      <c r="O93" s="44">
        <v>0</v>
      </c>
      <c r="P93" s="44">
        <v>0</v>
      </c>
      <c r="Q93" s="44">
        <v>4</v>
      </c>
      <c r="R93" s="44">
        <v>0</v>
      </c>
      <c r="S93" s="44">
        <v>0</v>
      </c>
      <c r="T93" s="44">
        <v>2</v>
      </c>
      <c r="U93" s="44">
        <v>0</v>
      </c>
      <c r="V93" s="44">
        <v>0</v>
      </c>
      <c r="W93" s="44">
        <v>0</v>
      </c>
      <c r="X93" s="44">
        <v>0</v>
      </c>
      <c r="Y93" s="44">
        <v>0</v>
      </c>
      <c r="Z93" s="37" t="s">
        <v>301</v>
      </c>
    </row>
    <row r="94" spans="1:27" s="37" customFormat="1">
      <c r="A94" s="34" t="s">
        <v>206</v>
      </c>
      <c r="B94" s="244">
        <v>9.1</v>
      </c>
      <c r="C94" s="44">
        <v>0</v>
      </c>
      <c r="D94" s="62">
        <f t="shared" si="2"/>
        <v>4</v>
      </c>
      <c r="E94" s="44">
        <v>0</v>
      </c>
      <c r="F94" s="44">
        <v>1</v>
      </c>
      <c r="G94" s="44">
        <v>3</v>
      </c>
      <c r="H94" s="44">
        <v>11</v>
      </c>
      <c r="I94" s="44">
        <v>6</v>
      </c>
      <c r="J94" s="44">
        <v>0</v>
      </c>
      <c r="K94" s="44">
        <v>2</v>
      </c>
      <c r="L94" s="44">
        <v>0</v>
      </c>
      <c r="M94" s="44">
        <v>3</v>
      </c>
      <c r="N94" s="44">
        <v>0</v>
      </c>
      <c r="O94" s="44">
        <v>1</v>
      </c>
      <c r="P94" s="44">
        <v>0</v>
      </c>
      <c r="Q94" s="44">
        <v>21</v>
      </c>
      <c r="R94" s="44">
        <v>3</v>
      </c>
      <c r="S94" s="44">
        <v>5</v>
      </c>
      <c r="T94" s="44">
        <v>0</v>
      </c>
      <c r="U94" s="44">
        <v>0</v>
      </c>
      <c r="V94" s="44">
        <v>3</v>
      </c>
      <c r="W94" s="44">
        <v>2</v>
      </c>
      <c r="X94" s="44">
        <v>0</v>
      </c>
      <c r="Y94" s="44">
        <v>0</v>
      </c>
      <c r="Z94" s="37" t="s">
        <v>301</v>
      </c>
    </row>
    <row r="95" spans="1:27" s="37" customFormat="1">
      <c r="A95" s="34" t="s">
        <v>302</v>
      </c>
      <c r="B95" s="244">
        <v>9.17</v>
      </c>
      <c r="C95" s="44">
        <v>0</v>
      </c>
      <c r="D95" s="62">
        <f t="shared" si="2"/>
        <v>0</v>
      </c>
      <c r="E95" s="44">
        <v>0</v>
      </c>
      <c r="F95" s="44">
        <v>0</v>
      </c>
      <c r="G95" s="44">
        <v>0</v>
      </c>
      <c r="H95" s="44">
        <v>0</v>
      </c>
      <c r="I95" s="44">
        <v>7</v>
      </c>
      <c r="J95" s="44">
        <v>0</v>
      </c>
      <c r="K95" s="44">
        <v>0</v>
      </c>
      <c r="L95" s="44">
        <v>0</v>
      </c>
      <c r="M95" s="44">
        <v>0</v>
      </c>
      <c r="N95" s="44">
        <v>0</v>
      </c>
      <c r="O95" s="44">
        <v>0</v>
      </c>
      <c r="P95" s="44">
        <v>0</v>
      </c>
      <c r="Q95" s="44">
        <v>0</v>
      </c>
      <c r="R95" s="44">
        <v>12</v>
      </c>
      <c r="S95" s="44">
        <v>0</v>
      </c>
      <c r="T95" s="44">
        <v>0</v>
      </c>
      <c r="U95" s="44">
        <v>0</v>
      </c>
      <c r="V95" s="44">
        <v>0</v>
      </c>
      <c r="W95" s="44">
        <v>0</v>
      </c>
      <c r="X95" s="44">
        <v>0</v>
      </c>
      <c r="Y95" s="44">
        <v>0</v>
      </c>
      <c r="Z95" s="37" t="s">
        <v>301</v>
      </c>
    </row>
    <row r="96" spans="1:27" s="37" customFormat="1">
      <c r="A96" s="34" t="s">
        <v>303</v>
      </c>
      <c r="B96" s="244">
        <v>10.9</v>
      </c>
      <c r="C96" s="70">
        <v>0</v>
      </c>
      <c r="D96" s="62">
        <f t="shared" si="2"/>
        <v>0</v>
      </c>
      <c r="E96" s="70">
        <v>0</v>
      </c>
      <c r="F96" s="70">
        <v>0</v>
      </c>
      <c r="G96" s="70">
        <v>0</v>
      </c>
      <c r="H96" s="70">
        <v>0</v>
      </c>
      <c r="I96" s="70">
        <v>0</v>
      </c>
      <c r="J96" s="70">
        <v>0</v>
      </c>
      <c r="K96" s="70">
        <v>0</v>
      </c>
      <c r="L96" s="70">
        <v>0</v>
      </c>
      <c r="M96" s="70">
        <v>0</v>
      </c>
      <c r="N96" s="70">
        <v>0</v>
      </c>
      <c r="O96" s="70">
        <v>0</v>
      </c>
      <c r="P96" s="70">
        <v>0</v>
      </c>
      <c r="Q96" s="70">
        <v>0</v>
      </c>
      <c r="R96" s="70">
        <v>0</v>
      </c>
      <c r="S96" s="70">
        <v>0</v>
      </c>
      <c r="T96" s="70">
        <v>0</v>
      </c>
      <c r="U96" s="70">
        <v>0</v>
      </c>
      <c r="V96" s="70">
        <v>0</v>
      </c>
      <c r="W96" s="70">
        <v>0</v>
      </c>
      <c r="X96" s="70">
        <v>0</v>
      </c>
      <c r="Y96" s="70">
        <v>0</v>
      </c>
      <c r="Z96" s="37" t="s">
        <v>301</v>
      </c>
    </row>
    <row r="97" spans="1:26" s="37" customFormat="1">
      <c r="A97" s="34" t="s">
        <v>304</v>
      </c>
      <c r="B97" s="35" t="s">
        <v>305</v>
      </c>
      <c r="C97" s="70">
        <v>0</v>
      </c>
      <c r="D97" s="62">
        <f t="shared" si="2"/>
        <v>21</v>
      </c>
      <c r="E97" s="44">
        <v>4</v>
      </c>
      <c r="F97" s="44">
        <v>16</v>
      </c>
      <c r="G97" s="44">
        <v>1</v>
      </c>
      <c r="H97" s="44">
        <v>28</v>
      </c>
      <c r="I97" s="44">
        <v>16</v>
      </c>
      <c r="J97" s="44">
        <v>3</v>
      </c>
      <c r="K97" s="44">
        <v>2</v>
      </c>
      <c r="L97" s="44">
        <v>2</v>
      </c>
      <c r="M97" s="44">
        <v>6</v>
      </c>
      <c r="N97" s="44">
        <v>3</v>
      </c>
      <c r="O97" s="44">
        <v>0</v>
      </c>
      <c r="P97" s="44">
        <v>2</v>
      </c>
      <c r="Q97" s="44">
        <v>9</v>
      </c>
      <c r="R97" s="44">
        <v>0</v>
      </c>
      <c r="S97" s="44">
        <v>2</v>
      </c>
      <c r="T97" s="44">
        <v>0</v>
      </c>
      <c r="U97" s="44">
        <v>0</v>
      </c>
      <c r="V97" s="44">
        <v>0</v>
      </c>
      <c r="W97" s="44">
        <v>3</v>
      </c>
      <c r="X97" s="44">
        <v>0</v>
      </c>
      <c r="Y97" s="44">
        <v>0</v>
      </c>
      <c r="Z97" s="37" t="s">
        <v>306</v>
      </c>
    </row>
    <row r="98" spans="1:26" s="37" customFormat="1">
      <c r="A98" s="34" t="s">
        <v>334</v>
      </c>
      <c r="B98" s="35" t="s">
        <v>308</v>
      </c>
      <c r="C98" s="70">
        <v>0</v>
      </c>
      <c r="D98" s="62">
        <f t="shared" si="2"/>
        <v>0</v>
      </c>
      <c r="E98" s="44">
        <v>0</v>
      </c>
      <c r="F98" s="44">
        <v>0</v>
      </c>
      <c r="G98" s="44">
        <v>0</v>
      </c>
      <c r="H98" s="44">
        <v>0</v>
      </c>
      <c r="I98" s="44">
        <v>0</v>
      </c>
      <c r="J98" s="44">
        <v>0</v>
      </c>
      <c r="K98" s="44">
        <v>0</v>
      </c>
      <c r="L98" s="44">
        <v>0</v>
      </c>
      <c r="M98" s="44">
        <v>0</v>
      </c>
      <c r="N98" s="44">
        <v>0</v>
      </c>
      <c r="O98" s="44">
        <v>0</v>
      </c>
      <c r="P98" s="44">
        <v>0</v>
      </c>
      <c r="Q98" s="44">
        <v>0</v>
      </c>
      <c r="R98" s="44">
        <v>0</v>
      </c>
      <c r="S98" s="44">
        <v>0</v>
      </c>
      <c r="T98" s="44">
        <v>0</v>
      </c>
      <c r="U98" s="44">
        <v>0</v>
      </c>
      <c r="V98" s="44">
        <v>0</v>
      </c>
      <c r="W98" s="44">
        <v>0</v>
      </c>
      <c r="X98" s="44">
        <v>0</v>
      </c>
      <c r="Y98" s="44">
        <v>0</v>
      </c>
      <c r="Z98" s="37" t="s">
        <v>306</v>
      </c>
    </row>
    <row r="99" spans="1:26" s="37" customFormat="1">
      <c r="A99" s="34" t="s">
        <v>309</v>
      </c>
      <c r="B99" s="35" t="s">
        <v>310</v>
      </c>
      <c r="C99" s="70">
        <v>0</v>
      </c>
      <c r="D99" s="62">
        <f t="shared" si="2"/>
        <v>0</v>
      </c>
      <c r="E99" s="44">
        <v>0</v>
      </c>
      <c r="F99" s="44">
        <v>0</v>
      </c>
      <c r="G99" s="44">
        <v>0</v>
      </c>
      <c r="H99" s="44">
        <v>0</v>
      </c>
      <c r="I99" s="44">
        <v>0</v>
      </c>
      <c r="J99" s="44">
        <v>0</v>
      </c>
      <c r="K99" s="44">
        <v>0</v>
      </c>
      <c r="L99" s="44">
        <v>0</v>
      </c>
      <c r="M99" s="44">
        <v>0</v>
      </c>
      <c r="N99" s="44">
        <v>0</v>
      </c>
      <c r="O99" s="44">
        <v>0</v>
      </c>
      <c r="P99" s="44">
        <v>0</v>
      </c>
      <c r="Q99" s="44">
        <v>0</v>
      </c>
      <c r="R99" s="44">
        <v>0</v>
      </c>
      <c r="S99" s="44">
        <v>0</v>
      </c>
      <c r="T99" s="44">
        <v>0</v>
      </c>
      <c r="U99" s="44">
        <v>0</v>
      </c>
      <c r="V99" s="44">
        <v>0</v>
      </c>
      <c r="W99" s="44">
        <v>0</v>
      </c>
      <c r="X99" s="44">
        <v>0</v>
      </c>
      <c r="Y99" s="44">
        <v>0</v>
      </c>
      <c r="Z99" s="37" t="s">
        <v>306</v>
      </c>
    </row>
    <row r="100" spans="1:26" s="37" customFormat="1">
      <c r="A100" s="34" t="s">
        <v>129</v>
      </c>
      <c r="B100" s="35" t="s">
        <v>130</v>
      </c>
      <c r="C100" s="70">
        <v>0</v>
      </c>
      <c r="D100" s="62">
        <f t="shared" si="2"/>
        <v>0</v>
      </c>
      <c r="E100" s="70">
        <v>0</v>
      </c>
      <c r="F100" s="70">
        <v>0</v>
      </c>
      <c r="G100" s="70">
        <v>0</v>
      </c>
      <c r="H100" s="70">
        <v>0</v>
      </c>
      <c r="I100" s="70">
        <v>0</v>
      </c>
      <c r="J100" s="70">
        <v>0</v>
      </c>
      <c r="K100" s="70">
        <v>0</v>
      </c>
      <c r="L100" s="70">
        <v>0</v>
      </c>
      <c r="M100" s="70">
        <v>0</v>
      </c>
      <c r="N100" s="70">
        <v>0</v>
      </c>
      <c r="O100" s="70">
        <v>0</v>
      </c>
      <c r="P100" s="70">
        <v>0</v>
      </c>
      <c r="Q100" s="70">
        <v>0</v>
      </c>
      <c r="R100" s="70">
        <v>0</v>
      </c>
      <c r="S100" s="70">
        <v>0</v>
      </c>
      <c r="T100" s="70">
        <v>0</v>
      </c>
      <c r="U100" s="70">
        <v>0</v>
      </c>
      <c r="V100" s="70">
        <v>0</v>
      </c>
      <c r="W100" s="70">
        <v>0</v>
      </c>
      <c r="X100" s="70">
        <v>0</v>
      </c>
      <c r="Y100" s="70">
        <v>0</v>
      </c>
      <c r="Z100" s="37" t="s">
        <v>306</v>
      </c>
    </row>
    <row r="101" spans="1:26" s="37" customFormat="1" ht="11.4">
      <c r="A101" s="34" t="s">
        <v>335</v>
      </c>
      <c r="B101" s="35" t="s">
        <v>311</v>
      </c>
      <c r="C101" s="243">
        <v>62</v>
      </c>
      <c r="D101" s="62">
        <f t="shared" si="2"/>
        <v>0</v>
      </c>
      <c r="E101" s="243">
        <v>0</v>
      </c>
      <c r="F101" s="243">
        <v>0</v>
      </c>
      <c r="G101" s="243">
        <v>0</v>
      </c>
      <c r="H101" s="243">
        <v>184</v>
      </c>
      <c r="I101" s="243">
        <v>67</v>
      </c>
      <c r="J101" s="243">
        <v>0</v>
      </c>
      <c r="K101" s="243">
        <v>0</v>
      </c>
      <c r="L101" s="243">
        <v>0</v>
      </c>
      <c r="M101" s="243">
        <v>0</v>
      </c>
      <c r="N101" s="243">
        <v>0</v>
      </c>
      <c r="O101" s="243">
        <v>0</v>
      </c>
      <c r="P101" s="243">
        <v>0</v>
      </c>
      <c r="Q101" s="243">
        <v>184</v>
      </c>
      <c r="R101" s="243">
        <v>67</v>
      </c>
      <c r="S101" s="243">
        <v>0</v>
      </c>
      <c r="T101" s="243">
        <v>0</v>
      </c>
      <c r="U101" s="243">
        <v>0</v>
      </c>
      <c r="V101" s="243">
        <v>0</v>
      </c>
      <c r="W101" s="243">
        <v>0</v>
      </c>
      <c r="X101" s="243">
        <v>0</v>
      </c>
      <c r="Y101" s="243">
        <v>0</v>
      </c>
      <c r="Z101" s="37" t="s">
        <v>312</v>
      </c>
    </row>
    <row r="102" spans="1:26" s="37" customFormat="1">
      <c r="A102" s="34" t="s">
        <v>313</v>
      </c>
      <c r="B102" s="58" t="s">
        <v>36</v>
      </c>
      <c r="C102" s="44">
        <v>2</v>
      </c>
      <c r="D102" s="62">
        <f t="shared" si="2"/>
        <v>0</v>
      </c>
      <c r="E102" s="44">
        <v>0</v>
      </c>
      <c r="F102" s="44">
        <v>0</v>
      </c>
      <c r="G102" s="44">
        <v>0</v>
      </c>
      <c r="H102" s="44">
        <v>64</v>
      </c>
      <c r="I102" s="44">
        <v>12</v>
      </c>
      <c r="J102" s="44">
        <v>9</v>
      </c>
      <c r="K102" s="44">
        <v>1</v>
      </c>
      <c r="L102" s="44">
        <v>0</v>
      </c>
      <c r="M102" s="44">
        <v>12</v>
      </c>
      <c r="N102" s="44">
        <v>9</v>
      </c>
      <c r="O102" s="44">
        <v>1</v>
      </c>
      <c r="P102" s="44">
        <v>0</v>
      </c>
      <c r="Q102" s="44">
        <v>54</v>
      </c>
      <c r="R102" s="44">
        <v>12</v>
      </c>
      <c r="S102" s="44">
        <v>5</v>
      </c>
      <c r="T102" s="44">
        <v>0</v>
      </c>
      <c r="U102" s="44">
        <v>0</v>
      </c>
      <c r="V102" s="44">
        <v>12</v>
      </c>
      <c r="W102" s="44">
        <v>5</v>
      </c>
      <c r="X102" s="44">
        <v>1</v>
      </c>
      <c r="Y102" s="44">
        <v>0</v>
      </c>
      <c r="Z102" s="37" t="s">
        <v>314</v>
      </c>
    </row>
    <row r="103" spans="1:26" s="37" customFormat="1">
      <c r="A103" s="34" t="s">
        <v>315</v>
      </c>
      <c r="B103" s="58" t="s">
        <v>146</v>
      </c>
      <c r="C103" s="44">
        <v>0</v>
      </c>
      <c r="D103" s="62">
        <f t="shared" si="2"/>
        <v>1</v>
      </c>
      <c r="E103" s="44">
        <v>1</v>
      </c>
      <c r="F103" s="44">
        <v>0</v>
      </c>
      <c r="G103" s="44">
        <v>0</v>
      </c>
      <c r="H103" s="44">
        <v>15</v>
      </c>
      <c r="I103" s="44">
        <v>5</v>
      </c>
      <c r="J103" s="44">
        <v>2</v>
      </c>
      <c r="K103" s="44">
        <v>0</v>
      </c>
      <c r="L103" s="44">
        <v>0</v>
      </c>
      <c r="M103" s="44">
        <v>3</v>
      </c>
      <c r="N103" s="44">
        <v>1</v>
      </c>
      <c r="O103" s="44">
        <v>0</v>
      </c>
      <c r="P103" s="44">
        <v>0</v>
      </c>
      <c r="Q103" s="44">
        <v>13</v>
      </c>
      <c r="R103" s="44">
        <v>3</v>
      </c>
      <c r="S103" s="44">
        <v>2</v>
      </c>
      <c r="T103" s="44">
        <v>0</v>
      </c>
      <c r="U103" s="44">
        <v>0</v>
      </c>
      <c r="V103" s="44">
        <v>1</v>
      </c>
      <c r="W103" s="44">
        <v>1</v>
      </c>
      <c r="X103" s="44">
        <v>0</v>
      </c>
      <c r="Y103" s="44">
        <v>0</v>
      </c>
      <c r="Z103" s="37" t="s">
        <v>314</v>
      </c>
    </row>
    <row r="104" spans="1:26" s="37" customFormat="1" ht="11.4" customHeight="1">
      <c r="A104" s="34" t="s">
        <v>316</v>
      </c>
      <c r="B104" s="58" t="s">
        <v>170</v>
      </c>
      <c r="C104" s="44">
        <v>0</v>
      </c>
      <c r="D104" s="62">
        <f t="shared" si="2"/>
        <v>1</v>
      </c>
      <c r="E104" s="44">
        <v>1</v>
      </c>
      <c r="F104" s="44">
        <v>0</v>
      </c>
      <c r="G104" s="44">
        <v>0</v>
      </c>
      <c r="H104" s="44">
        <v>7</v>
      </c>
      <c r="I104" s="44">
        <v>49</v>
      </c>
      <c r="J104" s="44">
        <v>1</v>
      </c>
      <c r="K104" s="44">
        <v>1</v>
      </c>
      <c r="L104" s="44">
        <v>0</v>
      </c>
      <c r="M104" s="44">
        <v>49</v>
      </c>
      <c r="N104" s="44">
        <v>1</v>
      </c>
      <c r="O104" s="44">
        <v>1</v>
      </c>
      <c r="P104" s="44">
        <v>0</v>
      </c>
      <c r="Q104" s="44">
        <v>7</v>
      </c>
      <c r="R104" s="44">
        <v>49</v>
      </c>
      <c r="S104" s="44">
        <v>1</v>
      </c>
      <c r="T104" s="44">
        <v>0</v>
      </c>
      <c r="U104" s="44">
        <v>0</v>
      </c>
      <c r="V104" s="44">
        <v>49</v>
      </c>
      <c r="W104" s="44">
        <v>1</v>
      </c>
      <c r="X104" s="44">
        <v>1</v>
      </c>
      <c r="Y104" s="44">
        <v>0</v>
      </c>
      <c r="Z104" s="37" t="s">
        <v>314</v>
      </c>
    </row>
    <row r="105" spans="1:26" s="37" customFormat="1">
      <c r="A105" s="34" t="s">
        <v>151</v>
      </c>
      <c r="B105" s="35" t="s">
        <v>318</v>
      </c>
      <c r="C105" s="44">
        <v>0</v>
      </c>
      <c r="D105" s="62">
        <f t="shared" si="2"/>
        <v>2</v>
      </c>
      <c r="E105" s="44">
        <v>1</v>
      </c>
      <c r="F105" s="44">
        <v>1</v>
      </c>
      <c r="G105" s="44"/>
      <c r="H105" s="44"/>
      <c r="I105" s="44"/>
      <c r="J105" s="44">
        <v>8</v>
      </c>
      <c r="K105" s="44">
        <v>4</v>
      </c>
      <c r="L105" s="44"/>
      <c r="M105" s="44"/>
      <c r="N105" s="44">
        <v>3</v>
      </c>
      <c r="O105" s="44"/>
      <c r="P105" s="44"/>
      <c r="Q105" s="44"/>
      <c r="R105" s="44"/>
      <c r="S105" s="44">
        <v>5</v>
      </c>
      <c r="T105" s="44"/>
      <c r="U105" s="44"/>
      <c r="V105" s="44"/>
      <c r="W105" s="44"/>
      <c r="X105" s="44"/>
      <c r="Y105" s="44"/>
      <c r="Z105" s="37" t="s">
        <v>319</v>
      </c>
    </row>
    <row r="106" spans="1:26" s="37" customFormat="1">
      <c r="A106" s="34" t="s">
        <v>125</v>
      </c>
      <c r="B106" s="35" t="s">
        <v>126</v>
      </c>
      <c r="C106" s="44">
        <v>0</v>
      </c>
      <c r="D106" s="62">
        <f t="shared" si="2"/>
        <v>2</v>
      </c>
      <c r="E106" s="44">
        <v>1</v>
      </c>
      <c r="F106" s="44"/>
      <c r="G106" s="44">
        <v>1</v>
      </c>
      <c r="H106" s="44">
        <v>1</v>
      </c>
      <c r="I106" s="44">
        <v>2</v>
      </c>
      <c r="J106" s="44">
        <v>1</v>
      </c>
      <c r="K106" s="44">
        <v>1</v>
      </c>
      <c r="L106" s="44"/>
      <c r="M106" s="44">
        <v>1</v>
      </c>
      <c r="N106" s="44">
        <v>2</v>
      </c>
      <c r="O106" s="44">
        <v>1</v>
      </c>
      <c r="P106" s="44"/>
      <c r="Q106" s="44"/>
      <c r="R106" s="44">
        <v>5</v>
      </c>
      <c r="S106" s="44">
        <v>9</v>
      </c>
      <c r="T106" s="44"/>
      <c r="U106" s="44"/>
      <c r="V106" s="44"/>
      <c r="W106" s="44"/>
      <c r="X106" s="44"/>
      <c r="Y106" s="44"/>
      <c r="Z106" s="37" t="s">
        <v>319</v>
      </c>
    </row>
    <row r="107" spans="1:26" s="37" customFormat="1">
      <c r="A107" s="34" t="s">
        <v>219</v>
      </c>
      <c r="B107" s="35" t="s">
        <v>220</v>
      </c>
      <c r="C107" s="44">
        <v>0</v>
      </c>
      <c r="D107" s="62">
        <f t="shared" si="2"/>
        <v>1</v>
      </c>
      <c r="E107" s="44"/>
      <c r="F107" s="44">
        <v>1</v>
      </c>
      <c r="G107" s="44"/>
      <c r="H107" s="44"/>
      <c r="I107" s="44">
        <v>9</v>
      </c>
      <c r="J107" s="44">
        <v>2</v>
      </c>
      <c r="K107" s="44">
        <v>3</v>
      </c>
      <c r="L107" s="44"/>
      <c r="M107" s="44">
        <v>2</v>
      </c>
      <c r="N107" s="44">
        <v>1</v>
      </c>
      <c r="O107" s="44"/>
      <c r="P107" s="44"/>
      <c r="Q107" s="44"/>
      <c r="R107" s="44">
        <v>13</v>
      </c>
      <c r="S107" s="44">
        <v>8</v>
      </c>
      <c r="T107" s="44"/>
      <c r="U107" s="44"/>
      <c r="V107" s="44">
        <v>4</v>
      </c>
      <c r="W107" s="44">
        <v>1</v>
      </c>
      <c r="X107" s="44"/>
      <c r="Y107" s="44"/>
      <c r="Z107" s="37" t="s">
        <v>319</v>
      </c>
    </row>
    <row r="108" spans="1:26" s="37" customFormat="1">
      <c r="A108" s="34" t="s">
        <v>37</v>
      </c>
      <c r="B108" s="35" t="s">
        <v>38</v>
      </c>
      <c r="C108" s="44">
        <v>0</v>
      </c>
      <c r="D108" s="62">
        <f t="shared" si="2"/>
        <v>0</v>
      </c>
      <c r="E108" s="70"/>
      <c r="F108" s="70"/>
      <c r="G108" s="70"/>
      <c r="H108" s="70">
        <v>10</v>
      </c>
      <c r="I108" s="70">
        <v>8</v>
      </c>
      <c r="J108" s="70">
        <v>4</v>
      </c>
      <c r="K108" s="70"/>
      <c r="L108" s="70"/>
      <c r="M108" s="70">
        <v>5</v>
      </c>
      <c r="N108" s="70">
        <v>3</v>
      </c>
      <c r="O108" s="70"/>
      <c r="P108" s="70"/>
      <c r="Q108" s="70">
        <v>10</v>
      </c>
      <c r="R108" s="70">
        <v>9</v>
      </c>
      <c r="S108" s="70"/>
      <c r="T108" s="70"/>
      <c r="U108" s="70"/>
      <c r="V108" s="70">
        <v>5</v>
      </c>
      <c r="W108" s="70"/>
      <c r="X108" s="70"/>
      <c r="Y108" s="70"/>
      <c r="Z108" s="37" t="s">
        <v>319</v>
      </c>
    </row>
    <row r="109" spans="1:26" s="37" customFormat="1">
      <c r="A109" s="34" t="s">
        <v>260</v>
      </c>
      <c r="B109" s="245" t="s">
        <v>311</v>
      </c>
      <c r="C109" s="44">
        <v>0</v>
      </c>
      <c r="D109" s="62">
        <f t="shared" si="2"/>
        <v>0</v>
      </c>
      <c r="E109" s="44">
        <v>0</v>
      </c>
      <c r="F109" s="44">
        <v>0</v>
      </c>
      <c r="G109" s="44">
        <v>0</v>
      </c>
      <c r="H109" s="44">
        <v>854</v>
      </c>
      <c r="I109" s="44">
        <v>0</v>
      </c>
      <c r="J109" s="44">
        <v>0</v>
      </c>
      <c r="K109" s="44">
        <v>0</v>
      </c>
      <c r="L109" s="44">
        <v>0</v>
      </c>
      <c r="M109" s="44">
        <v>0</v>
      </c>
      <c r="N109" s="44">
        <v>0</v>
      </c>
      <c r="O109" s="44">
        <v>0</v>
      </c>
      <c r="P109" s="44">
        <v>0</v>
      </c>
      <c r="Q109" s="44">
        <v>0</v>
      </c>
      <c r="R109" s="44">
        <v>0</v>
      </c>
      <c r="S109" s="44">
        <v>0</v>
      </c>
      <c r="T109" s="44">
        <v>0</v>
      </c>
      <c r="U109" s="44">
        <v>0</v>
      </c>
      <c r="V109" s="44">
        <v>0</v>
      </c>
      <c r="W109" s="44">
        <v>0</v>
      </c>
      <c r="X109" s="44">
        <v>0</v>
      </c>
      <c r="Y109" s="44">
        <v>0</v>
      </c>
      <c r="Z109" s="36" t="s">
        <v>320</v>
      </c>
    </row>
    <row r="110" spans="1:26" s="37" customFormat="1">
      <c r="A110" s="34" t="s">
        <v>321</v>
      </c>
      <c r="B110" s="245" t="s">
        <v>36</v>
      </c>
      <c r="C110" s="44">
        <v>0</v>
      </c>
      <c r="D110" s="62">
        <f t="shared" si="2"/>
        <v>0</v>
      </c>
      <c r="E110" s="44">
        <v>0</v>
      </c>
      <c r="F110" s="44">
        <v>0</v>
      </c>
      <c r="G110" s="44">
        <v>0</v>
      </c>
      <c r="H110" s="44">
        <v>32</v>
      </c>
      <c r="I110" s="44">
        <v>0</v>
      </c>
      <c r="J110" s="44">
        <v>0</v>
      </c>
      <c r="K110" s="44">
        <v>0</v>
      </c>
      <c r="L110" s="44">
        <v>0</v>
      </c>
      <c r="M110" s="44">
        <v>0</v>
      </c>
      <c r="N110" s="44">
        <v>0</v>
      </c>
      <c r="O110" s="44">
        <v>0</v>
      </c>
      <c r="P110" s="44">
        <v>0</v>
      </c>
      <c r="Q110" s="44">
        <v>0</v>
      </c>
      <c r="R110" s="44">
        <v>0</v>
      </c>
      <c r="S110" s="44">
        <v>0</v>
      </c>
      <c r="T110" s="44">
        <v>0</v>
      </c>
      <c r="U110" s="44">
        <v>0</v>
      </c>
      <c r="V110" s="44">
        <v>0</v>
      </c>
      <c r="W110" s="44">
        <v>0</v>
      </c>
      <c r="X110" s="44">
        <v>0</v>
      </c>
      <c r="Y110" s="44">
        <v>0</v>
      </c>
      <c r="Z110" s="36" t="s">
        <v>320</v>
      </c>
    </row>
    <row r="111" spans="1:26" s="37" customFormat="1">
      <c r="A111" s="34" t="s">
        <v>37</v>
      </c>
      <c r="B111" s="35" t="s">
        <v>38</v>
      </c>
      <c r="C111" s="44">
        <v>5</v>
      </c>
      <c r="D111" s="62">
        <f t="shared" si="2"/>
        <v>6</v>
      </c>
      <c r="E111" s="44">
        <v>1</v>
      </c>
      <c r="F111" s="44">
        <v>2</v>
      </c>
      <c r="G111" s="44">
        <v>3</v>
      </c>
      <c r="H111" s="44">
        <v>7</v>
      </c>
      <c r="I111" s="44">
        <v>21</v>
      </c>
      <c r="J111" s="44">
        <v>15</v>
      </c>
      <c r="K111" s="44">
        <v>13</v>
      </c>
      <c r="L111" s="44">
        <v>1</v>
      </c>
      <c r="M111" s="44">
        <v>15</v>
      </c>
      <c r="N111" s="44">
        <v>9</v>
      </c>
      <c r="O111" s="44">
        <v>4</v>
      </c>
      <c r="P111" s="44">
        <v>0</v>
      </c>
      <c r="Q111" s="44">
        <v>19</v>
      </c>
      <c r="R111" s="44">
        <v>13</v>
      </c>
      <c r="S111" s="44">
        <v>6</v>
      </c>
      <c r="T111" s="44">
        <v>1</v>
      </c>
      <c r="U111" s="44">
        <v>0</v>
      </c>
      <c r="V111" s="44">
        <v>11</v>
      </c>
      <c r="W111" s="44">
        <v>4</v>
      </c>
      <c r="X111" s="44">
        <v>1</v>
      </c>
      <c r="Y111" s="44">
        <v>0</v>
      </c>
      <c r="Z111" s="37" t="s">
        <v>322</v>
      </c>
    </row>
    <row r="112" spans="1:26" s="37" customFormat="1">
      <c r="A112" s="34" t="s">
        <v>125</v>
      </c>
      <c r="B112" s="35" t="s">
        <v>126</v>
      </c>
      <c r="C112" s="251">
        <v>0</v>
      </c>
      <c r="D112" s="62">
        <f t="shared" si="2"/>
        <v>0</v>
      </c>
      <c r="E112" s="251">
        <v>0</v>
      </c>
      <c r="F112" s="251">
        <v>0</v>
      </c>
      <c r="G112" s="251">
        <v>0</v>
      </c>
      <c r="H112" s="252">
        <v>4</v>
      </c>
      <c r="I112" s="252">
        <v>8</v>
      </c>
      <c r="J112" s="252">
        <v>2</v>
      </c>
      <c r="K112" s="252">
        <v>0</v>
      </c>
      <c r="L112" s="252">
        <v>0</v>
      </c>
      <c r="M112" s="252">
        <v>4</v>
      </c>
      <c r="N112" s="252">
        <v>0</v>
      </c>
      <c r="O112" s="252">
        <v>0</v>
      </c>
      <c r="P112" s="252">
        <v>0</v>
      </c>
      <c r="Q112" s="252">
        <v>4</v>
      </c>
      <c r="R112" s="252">
        <v>7</v>
      </c>
      <c r="S112" s="252">
        <v>1</v>
      </c>
      <c r="T112" s="252">
        <v>0</v>
      </c>
      <c r="U112" s="252">
        <v>0</v>
      </c>
      <c r="V112" s="252">
        <v>3</v>
      </c>
      <c r="W112" s="252">
        <v>0</v>
      </c>
      <c r="X112" s="251">
        <v>0</v>
      </c>
      <c r="Y112" s="251">
        <v>0</v>
      </c>
      <c r="Z112" s="37" t="s">
        <v>323</v>
      </c>
    </row>
    <row r="113" spans="1:29" s="253" customFormat="1">
      <c r="A113" s="34" t="s">
        <v>137</v>
      </c>
      <c r="B113" s="35" t="s">
        <v>324</v>
      </c>
      <c r="C113" s="251">
        <v>0</v>
      </c>
      <c r="D113" s="62">
        <f t="shared" si="2"/>
        <v>6</v>
      </c>
      <c r="E113" s="251">
        <v>0</v>
      </c>
      <c r="F113" s="251">
        <v>0</v>
      </c>
      <c r="G113" s="251">
        <v>6</v>
      </c>
      <c r="H113" s="252">
        <v>0</v>
      </c>
      <c r="I113" s="252">
        <v>1</v>
      </c>
      <c r="J113" s="252">
        <v>12</v>
      </c>
      <c r="K113" s="252">
        <v>1</v>
      </c>
      <c r="L113" s="252">
        <v>0</v>
      </c>
      <c r="M113" s="252">
        <v>0</v>
      </c>
      <c r="N113" s="252">
        <v>7</v>
      </c>
      <c r="O113" s="252">
        <v>1</v>
      </c>
      <c r="P113" s="252">
        <v>1</v>
      </c>
      <c r="Q113" s="252">
        <v>0</v>
      </c>
      <c r="R113" s="252">
        <v>0</v>
      </c>
      <c r="S113" s="252">
        <v>4</v>
      </c>
      <c r="T113" s="252">
        <v>0</v>
      </c>
      <c r="U113" s="252">
        <v>0</v>
      </c>
      <c r="V113" s="252">
        <v>0</v>
      </c>
      <c r="W113" s="252">
        <v>4</v>
      </c>
      <c r="X113" s="251">
        <v>0</v>
      </c>
      <c r="Y113" s="251">
        <v>0</v>
      </c>
      <c r="Z113" s="37" t="s">
        <v>323</v>
      </c>
    </row>
    <row r="114" spans="1:29" s="253" customFormat="1">
      <c r="A114" s="34" t="s">
        <v>219</v>
      </c>
      <c r="B114" s="35" t="s">
        <v>220</v>
      </c>
      <c r="C114" s="251">
        <v>0</v>
      </c>
      <c r="D114" s="62">
        <f t="shared" si="2"/>
        <v>0</v>
      </c>
      <c r="E114" s="251">
        <v>0</v>
      </c>
      <c r="F114" s="251">
        <v>0</v>
      </c>
      <c r="G114" s="251">
        <v>0</v>
      </c>
      <c r="H114" s="252">
        <v>0</v>
      </c>
      <c r="I114" s="252">
        <v>3</v>
      </c>
      <c r="J114" s="252">
        <v>12</v>
      </c>
      <c r="K114" s="252">
        <v>2</v>
      </c>
      <c r="L114" s="252">
        <v>0</v>
      </c>
      <c r="M114" s="252">
        <v>0</v>
      </c>
      <c r="N114" s="252">
        <v>3</v>
      </c>
      <c r="O114" s="252">
        <v>2</v>
      </c>
      <c r="P114" s="252">
        <v>0</v>
      </c>
      <c r="Q114" s="252">
        <v>0</v>
      </c>
      <c r="R114" s="252">
        <v>0</v>
      </c>
      <c r="S114" s="252">
        <v>6</v>
      </c>
      <c r="T114" s="252">
        <v>1</v>
      </c>
      <c r="U114" s="252">
        <v>0</v>
      </c>
      <c r="V114" s="252">
        <v>0</v>
      </c>
      <c r="W114" s="252"/>
      <c r="X114" s="251">
        <v>1</v>
      </c>
      <c r="Y114" s="251">
        <v>0</v>
      </c>
      <c r="Z114" s="37" t="s">
        <v>323</v>
      </c>
    </row>
    <row r="115" spans="1:29" s="253" customFormat="1">
      <c r="A115" s="34" t="s">
        <v>325</v>
      </c>
      <c r="B115" s="35" t="s">
        <v>326</v>
      </c>
      <c r="C115" s="251">
        <v>0</v>
      </c>
      <c r="D115" s="62">
        <f t="shared" si="2"/>
        <v>1</v>
      </c>
      <c r="E115" s="251">
        <v>0</v>
      </c>
      <c r="F115" s="251">
        <v>1</v>
      </c>
      <c r="G115" s="251">
        <v>0</v>
      </c>
      <c r="H115" s="252">
        <v>0</v>
      </c>
      <c r="I115" s="252">
        <v>0</v>
      </c>
      <c r="J115" s="252">
        <v>3</v>
      </c>
      <c r="K115" s="252">
        <v>0</v>
      </c>
      <c r="L115" s="252">
        <v>0</v>
      </c>
      <c r="M115" s="252">
        <v>0</v>
      </c>
      <c r="N115" s="252">
        <v>0</v>
      </c>
      <c r="O115" s="252">
        <v>0</v>
      </c>
      <c r="P115" s="252">
        <v>0</v>
      </c>
      <c r="Q115" s="252">
        <v>0</v>
      </c>
      <c r="R115" s="252">
        <v>0</v>
      </c>
      <c r="S115" s="252">
        <v>2</v>
      </c>
      <c r="T115" s="252">
        <v>0</v>
      </c>
      <c r="U115" s="252">
        <v>0</v>
      </c>
      <c r="V115" s="252">
        <v>0</v>
      </c>
      <c r="W115" s="252">
        <v>0</v>
      </c>
      <c r="X115" s="251">
        <v>0</v>
      </c>
      <c r="Y115" s="251">
        <v>0</v>
      </c>
      <c r="Z115" s="37" t="s">
        <v>323</v>
      </c>
    </row>
    <row r="116" spans="1:29" customFormat="1" ht="9.75" customHeight="1">
      <c r="A116" s="254" t="s">
        <v>327</v>
      </c>
      <c r="B116" s="60" t="s">
        <v>328</v>
      </c>
      <c r="C116" s="251">
        <v>0</v>
      </c>
      <c r="D116" s="62">
        <f t="shared" si="2"/>
        <v>13</v>
      </c>
      <c r="E116" s="251">
        <v>0</v>
      </c>
      <c r="F116" s="251">
        <v>4</v>
      </c>
      <c r="G116" s="251">
        <v>9</v>
      </c>
      <c r="H116" s="251">
        <v>30</v>
      </c>
      <c r="I116" s="251">
        <v>46</v>
      </c>
      <c r="J116" s="251">
        <v>19</v>
      </c>
      <c r="K116" s="251">
        <v>5</v>
      </c>
      <c r="L116" s="251">
        <v>0</v>
      </c>
      <c r="M116" s="251">
        <v>12</v>
      </c>
      <c r="N116" s="251">
        <v>0</v>
      </c>
      <c r="O116" s="251">
        <v>1</v>
      </c>
      <c r="P116" s="251">
        <v>0</v>
      </c>
      <c r="Q116" s="251">
        <v>21</v>
      </c>
      <c r="R116" s="251">
        <v>6</v>
      </c>
      <c r="S116" s="251">
        <v>3</v>
      </c>
      <c r="T116" s="251">
        <v>1</v>
      </c>
      <c r="U116" s="251">
        <v>0</v>
      </c>
      <c r="V116" s="251">
        <v>2</v>
      </c>
      <c r="W116" s="251">
        <v>0</v>
      </c>
      <c r="X116" s="251">
        <v>0</v>
      </c>
      <c r="Y116" s="251">
        <v>0</v>
      </c>
      <c r="Z116" s="37" t="s">
        <v>329</v>
      </c>
    </row>
    <row r="117" spans="1:29" s="37" customFormat="1">
      <c r="A117" s="255" t="s">
        <v>330</v>
      </c>
      <c r="B117" s="35" t="s">
        <v>222</v>
      </c>
      <c r="C117" s="251">
        <v>1</v>
      </c>
      <c r="D117" s="62">
        <f t="shared" si="2"/>
        <v>0</v>
      </c>
      <c r="E117" s="251">
        <v>0</v>
      </c>
      <c r="F117" s="251">
        <v>0</v>
      </c>
      <c r="G117" s="251">
        <v>0</v>
      </c>
      <c r="H117" s="251">
        <v>5</v>
      </c>
      <c r="I117" s="251">
        <v>1</v>
      </c>
      <c r="J117" s="251">
        <v>3</v>
      </c>
      <c r="K117" s="251">
        <v>0</v>
      </c>
      <c r="L117" s="251">
        <v>0</v>
      </c>
      <c r="M117" s="251">
        <v>1</v>
      </c>
      <c r="N117" s="251">
        <v>3</v>
      </c>
      <c r="O117" s="251">
        <v>0</v>
      </c>
      <c r="P117" s="251">
        <v>0</v>
      </c>
      <c r="Q117" s="251">
        <v>9</v>
      </c>
      <c r="R117" s="251">
        <v>11</v>
      </c>
      <c r="S117" s="251">
        <v>0</v>
      </c>
      <c r="T117" s="251">
        <v>1</v>
      </c>
      <c r="U117" s="251">
        <v>0</v>
      </c>
      <c r="V117" s="251">
        <v>10</v>
      </c>
      <c r="W117" s="251">
        <v>0</v>
      </c>
      <c r="X117" s="251">
        <v>1</v>
      </c>
      <c r="Y117" s="251">
        <v>0</v>
      </c>
      <c r="Z117" s="33" t="s">
        <v>331</v>
      </c>
    </row>
    <row r="118" spans="1:29" s="37" customFormat="1">
      <c r="A118" s="79" t="s">
        <v>534</v>
      </c>
      <c r="B118" s="35" t="s">
        <v>126</v>
      </c>
      <c r="C118" s="44">
        <v>0</v>
      </c>
      <c r="D118" s="62">
        <f t="shared" si="2"/>
        <v>0</v>
      </c>
      <c r="E118" s="62">
        <v>0</v>
      </c>
      <c r="F118" s="62">
        <v>0</v>
      </c>
      <c r="G118" s="62">
        <v>0</v>
      </c>
      <c r="H118" s="44">
        <v>11</v>
      </c>
      <c r="I118" s="44">
        <v>10</v>
      </c>
      <c r="J118" s="44">
        <v>2</v>
      </c>
      <c r="K118" s="62">
        <v>0</v>
      </c>
      <c r="L118" s="62">
        <v>0</v>
      </c>
      <c r="M118" s="44">
        <v>0</v>
      </c>
      <c r="N118" s="44">
        <v>2</v>
      </c>
      <c r="O118" s="44">
        <v>0</v>
      </c>
      <c r="P118" s="44">
        <v>0</v>
      </c>
      <c r="Q118" s="44">
        <v>11</v>
      </c>
      <c r="R118" s="44">
        <v>10</v>
      </c>
      <c r="S118" s="44">
        <v>1</v>
      </c>
      <c r="T118" s="44">
        <v>0</v>
      </c>
      <c r="U118" s="44">
        <v>0</v>
      </c>
      <c r="V118" s="44">
        <v>0</v>
      </c>
      <c r="W118" s="44">
        <v>2</v>
      </c>
      <c r="X118" s="44">
        <v>0</v>
      </c>
      <c r="Y118" s="44">
        <v>0</v>
      </c>
      <c r="Z118" s="343" t="s">
        <v>444</v>
      </c>
    </row>
    <row r="119" spans="1:29" s="37" customFormat="1">
      <c r="A119" s="79" t="s">
        <v>302</v>
      </c>
      <c r="B119" s="35" t="s">
        <v>446</v>
      </c>
      <c r="C119" s="44">
        <v>0</v>
      </c>
      <c r="D119" s="62">
        <f t="shared" si="2"/>
        <v>4</v>
      </c>
      <c r="E119" s="62">
        <v>0</v>
      </c>
      <c r="F119" s="62">
        <v>4</v>
      </c>
      <c r="G119" s="62">
        <v>0</v>
      </c>
      <c r="H119" s="44">
        <v>17</v>
      </c>
      <c r="I119" s="44">
        <v>10</v>
      </c>
      <c r="J119" s="44">
        <v>6</v>
      </c>
      <c r="K119" s="62">
        <v>0</v>
      </c>
      <c r="L119" s="62">
        <v>0</v>
      </c>
      <c r="M119" s="44">
        <v>13</v>
      </c>
      <c r="N119" s="44">
        <v>6</v>
      </c>
      <c r="O119" s="44">
        <v>0</v>
      </c>
      <c r="P119" s="44">
        <v>0</v>
      </c>
      <c r="Q119" s="44">
        <v>17</v>
      </c>
      <c r="R119" s="44">
        <v>10</v>
      </c>
      <c r="S119" s="44">
        <v>1</v>
      </c>
      <c r="T119" s="44">
        <v>0</v>
      </c>
      <c r="U119" s="44">
        <v>0</v>
      </c>
      <c r="V119" s="44">
        <v>0</v>
      </c>
      <c r="W119" s="44">
        <v>6</v>
      </c>
      <c r="X119" s="44">
        <v>0</v>
      </c>
      <c r="Y119" s="44">
        <v>0</v>
      </c>
      <c r="Z119" s="343" t="s">
        <v>444</v>
      </c>
    </row>
    <row r="120" spans="1:29" s="37" customFormat="1">
      <c r="A120" s="79" t="s">
        <v>535</v>
      </c>
      <c r="B120" s="35" t="s">
        <v>34</v>
      </c>
      <c r="C120" s="44">
        <v>0</v>
      </c>
      <c r="D120" s="62">
        <f t="shared" si="2"/>
        <v>0</v>
      </c>
      <c r="E120" s="62">
        <v>0</v>
      </c>
      <c r="F120" s="62">
        <v>0</v>
      </c>
      <c r="G120" s="62">
        <v>0</v>
      </c>
      <c r="H120" s="44">
        <v>20</v>
      </c>
      <c r="I120" s="44">
        <v>0</v>
      </c>
      <c r="J120" s="44">
        <v>0</v>
      </c>
      <c r="K120" s="62">
        <v>0</v>
      </c>
      <c r="L120" s="62">
        <v>0</v>
      </c>
      <c r="M120" s="44">
        <v>0</v>
      </c>
      <c r="N120" s="44">
        <v>0</v>
      </c>
      <c r="O120" s="44">
        <v>0</v>
      </c>
      <c r="P120" s="44">
        <v>0</v>
      </c>
      <c r="Q120" s="44">
        <v>20</v>
      </c>
      <c r="R120" s="44">
        <v>0</v>
      </c>
      <c r="S120" s="44">
        <v>0</v>
      </c>
      <c r="T120" s="44">
        <v>0</v>
      </c>
      <c r="U120" s="44">
        <v>0</v>
      </c>
      <c r="V120" s="44">
        <v>0</v>
      </c>
      <c r="W120" s="44">
        <v>0</v>
      </c>
      <c r="X120" s="44">
        <v>0</v>
      </c>
      <c r="Y120" s="44">
        <v>0</v>
      </c>
      <c r="Z120" s="343" t="s">
        <v>444</v>
      </c>
    </row>
    <row r="121" spans="1:29" s="37" customFormat="1">
      <c r="A121" s="79" t="s">
        <v>213</v>
      </c>
      <c r="B121" s="35" t="s">
        <v>220</v>
      </c>
      <c r="C121" s="44">
        <v>0</v>
      </c>
      <c r="D121" s="62">
        <f t="shared" si="2"/>
        <v>0</v>
      </c>
      <c r="E121" s="62">
        <v>0</v>
      </c>
      <c r="F121" s="62">
        <v>0</v>
      </c>
      <c r="G121" s="62">
        <v>0</v>
      </c>
      <c r="H121" s="44">
        <v>3</v>
      </c>
      <c r="I121" s="44">
        <v>0</v>
      </c>
      <c r="J121" s="44">
        <v>0</v>
      </c>
      <c r="K121" s="62">
        <v>0</v>
      </c>
      <c r="L121" s="62">
        <v>0</v>
      </c>
      <c r="M121" s="44">
        <v>0</v>
      </c>
      <c r="N121" s="44">
        <v>0</v>
      </c>
      <c r="O121" s="44">
        <v>0</v>
      </c>
      <c r="P121" s="44">
        <v>0</v>
      </c>
      <c r="Q121" s="44">
        <v>3</v>
      </c>
      <c r="R121" s="44">
        <v>0</v>
      </c>
      <c r="S121" s="44">
        <v>0</v>
      </c>
      <c r="T121" s="44">
        <v>0</v>
      </c>
      <c r="U121" s="44">
        <v>0</v>
      </c>
      <c r="V121" s="44">
        <v>0</v>
      </c>
      <c r="W121" s="44">
        <v>0</v>
      </c>
      <c r="X121" s="44">
        <v>0</v>
      </c>
      <c r="Y121" s="44">
        <v>0</v>
      </c>
      <c r="Z121" s="343" t="s">
        <v>444</v>
      </c>
    </row>
    <row r="122" spans="1:29" s="37" customFormat="1">
      <c r="A122" s="79" t="s">
        <v>315</v>
      </c>
      <c r="B122" s="35" t="s">
        <v>146</v>
      </c>
      <c r="C122" s="44">
        <v>0</v>
      </c>
      <c r="D122" s="62">
        <f t="shared" si="2"/>
        <v>0</v>
      </c>
      <c r="E122" s="62">
        <v>0</v>
      </c>
      <c r="F122" s="62">
        <v>0</v>
      </c>
      <c r="G122" s="62">
        <v>0</v>
      </c>
      <c r="H122" s="44">
        <v>10</v>
      </c>
      <c r="I122" s="44">
        <v>0</v>
      </c>
      <c r="J122" s="44">
        <v>0</v>
      </c>
      <c r="K122" s="62">
        <v>0</v>
      </c>
      <c r="L122" s="62">
        <v>0</v>
      </c>
      <c r="M122" s="44">
        <v>0</v>
      </c>
      <c r="N122" s="44">
        <v>0</v>
      </c>
      <c r="O122" s="44">
        <v>0</v>
      </c>
      <c r="P122" s="44">
        <v>0</v>
      </c>
      <c r="Q122" s="44">
        <v>10</v>
      </c>
      <c r="R122" s="44">
        <v>0</v>
      </c>
      <c r="S122" s="44">
        <v>0</v>
      </c>
      <c r="T122" s="44">
        <v>0</v>
      </c>
      <c r="U122" s="44">
        <v>0</v>
      </c>
      <c r="V122" s="44">
        <v>0</v>
      </c>
      <c r="W122" s="44">
        <v>0</v>
      </c>
      <c r="X122" s="44">
        <v>0</v>
      </c>
      <c r="Y122" s="44">
        <v>0</v>
      </c>
      <c r="Z122" s="343" t="s">
        <v>444</v>
      </c>
    </row>
    <row r="123" spans="1:29" s="37" customFormat="1">
      <c r="A123" s="79" t="s">
        <v>487</v>
      </c>
      <c r="B123" s="35" t="s">
        <v>192</v>
      </c>
      <c r="C123" s="44">
        <v>0</v>
      </c>
      <c r="D123" s="62">
        <f t="shared" si="2"/>
        <v>0</v>
      </c>
      <c r="E123" s="62">
        <v>0</v>
      </c>
      <c r="F123" s="62">
        <v>0</v>
      </c>
      <c r="G123" s="62">
        <v>0</v>
      </c>
      <c r="H123" s="44">
        <v>2</v>
      </c>
      <c r="I123" s="44">
        <v>7</v>
      </c>
      <c r="J123" s="44">
        <v>0</v>
      </c>
      <c r="K123" s="62">
        <v>0</v>
      </c>
      <c r="L123" s="62">
        <v>0</v>
      </c>
      <c r="M123" s="44">
        <v>0</v>
      </c>
      <c r="N123" s="44">
        <v>0</v>
      </c>
      <c r="O123" s="44">
        <v>0</v>
      </c>
      <c r="P123" s="44">
        <v>0</v>
      </c>
      <c r="Q123" s="44">
        <v>2</v>
      </c>
      <c r="R123" s="44">
        <v>7</v>
      </c>
      <c r="S123" s="44">
        <v>0</v>
      </c>
      <c r="T123" s="44">
        <v>0</v>
      </c>
      <c r="U123" s="44">
        <v>0</v>
      </c>
      <c r="V123" s="44">
        <v>1</v>
      </c>
      <c r="W123" s="44">
        <v>0</v>
      </c>
      <c r="X123" s="44">
        <v>0</v>
      </c>
      <c r="Y123" s="44">
        <v>0</v>
      </c>
      <c r="Z123" s="343" t="s">
        <v>444</v>
      </c>
    </row>
    <row r="124" spans="1:29" s="37" customFormat="1">
      <c r="A124" s="79" t="s">
        <v>313</v>
      </c>
      <c r="B124" s="35" t="s">
        <v>36</v>
      </c>
      <c r="C124" s="44">
        <v>0</v>
      </c>
      <c r="D124" s="62">
        <f t="shared" si="2"/>
        <v>0</v>
      </c>
      <c r="E124" s="44">
        <v>0</v>
      </c>
      <c r="F124" s="44">
        <v>0</v>
      </c>
      <c r="G124" s="44">
        <v>0</v>
      </c>
      <c r="H124" s="44">
        <v>0</v>
      </c>
      <c r="I124" s="44">
        <v>0</v>
      </c>
      <c r="J124" s="44">
        <v>0</v>
      </c>
      <c r="K124" s="44">
        <v>0</v>
      </c>
      <c r="L124" s="44">
        <v>0</v>
      </c>
      <c r="M124" s="44">
        <v>0</v>
      </c>
      <c r="N124" s="44">
        <v>0</v>
      </c>
      <c r="O124" s="44">
        <v>0</v>
      </c>
      <c r="P124" s="44">
        <v>0</v>
      </c>
      <c r="Q124" s="44">
        <v>0</v>
      </c>
      <c r="R124" s="44">
        <v>0</v>
      </c>
      <c r="S124" s="44">
        <v>0</v>
      </c>
      <c r="T124" s="44">
        <v>0</v>
      </c>
      <c r="U124" s="44">
        <v>0</v>
      </c>
      <c r="V124" s="44">
        <v>0</v>
      </c>
      <c r="W124" s="44">
        <v>0</v>
      </c>
      <c r="X124" s="44">
        <v>0</v>
      </c>
      <c r="Y124" s="44">
        <v>0</v>
      </c>
      <c r="Z124" s="343" t="s">
        <v>449</v>
      </c>
    </row>
    <row r="125" spans="1:29" s="33" customFormat="1">
      <c r="A125" s="79" t="s">
        <v>213</v>
      </c>
      <c r="B125" s="35" t="s">
        <v>220</v>
      </c>
      <c r="C125" s="44">
        <v>0</v>
      </c>
      <c r="D125" s="62">
        <f t="shared" si="2"/>
        <v>0</v>
      </c>
      <c r="E125" s="44">
        <v>0</v>
      </c>
      <c r="F125" s="44">
        <v>0</v>
      </c>
      <c r="G125" s="44">
        <v>0</v>
      </c>
      <c r="H125" s="44">
        <v>0</v>
      </c>
      <c r="I125" s="44">
        <v>0</v>
      </c>
      <c r="J125" s="44">
        <v>0</v>
      </c>
      <c r="K125" s="44">
        <v>0</v>
      </c>
      <c r="L125" s="44">
        <v>0</v>
      </c>
      <c r="M125" s="44">
        <v>0</v>
      </c>
      <c r="N125" s="44">
        <v>0</v>
      </c>
      <c r="O125" s="44">
        <v>0</v>
      </c>
      <c r="P125" s="44">
        <v>0</v>
      </c>
      <c r="Q125" s="44">
        <v>0</v>
      </c>
      <c r="R125" s="44">
        <v>0</v>
      </c>
      <c r="S125" s="44">
        <v>0</v>
      </c>
      <c r="T125" s="44">
        <v>0</v>
      </c>
      <c r="U125" s="44">
        <v>0</v>
      </c>
      <c r="V125" s="44">
        <v>0</v>
      </c>
      <c r="W125" s="44">
        <v>0</v>
      </c>
      <c r="X125" s="44">
        <v>0</v>
      </c>
      <c r="Y125" s="44">
        <v>0</v>
      </c>
      <c r="Z125" s="343" t="s">
        <v>449</v>
      </c>
      <c r="AA125" s="37"/>
      <c r="AB125" s="37"/>
      <c r="AC125" s="36"/>
    </row>
    <row r="126" spans="1:29" s="33" customFormat="1">
      <c r="A126" s="79" t="s">
        <v>290</v>
      </c>
      <c r="B126" s="35" t="s">
        <v>148</v>
      </c>
      <c r="C126" s="44">
        <v>0</v>
      </c>
      <c r="D126" s="62">
        <f t="shared" si="2"/>
        <v>0</v>
      </c>
      <c r="E126" s="44">
        <v>0</v>
      </c>
      <c r="F126" s="44">
        <v>0</v>
      </c>
      <c r="G126" s="44">
        <v>0</v>
      </c>
      <c r="H126" s="44">
        <v>0</v>
      </c>
      <c r="I126" s="44">
        <v>0</v>
      </c>
      <c r="J126" s="44">
        <v>0</v>
      </c>
      <c r="K126" s="44">
        <v>0</v>
      </c>
      <c r="L126" s="44">
        <v>0</v>
      </c>
      <c r="M126" s="44">
        <v>0</v>
      </c>
      <c r="N126" s="44">
        <v>0</v>
      </c>
      <c r="O126" s="44">
        <v>0</v>
      </c>
      <c r="P126" s="44">
        <v>0</v>
      </c>
      <c r="Q126" s="44">
        <v>0</v>
      </c>
      <c r="R126" s="44">
        <v>0</v>
      </c>
      <c r="S126" s="44">
        <v>0</v>
      </c>
      <c r="T126" s="44">
        <v>0</v>
      </c>
      <c r="U126" s="44">
        <v>0</v>
      </c>
      <c r="V126" s="44">
        <v>0</v>
      </c>
      <c r="W126" s="44">
        <v>0</v>
      </c>
      <c r="X126" s="44">
        <v>0</v>
      </c>
      <c r="Y126" s="44">
        <v>0</v>
      </c>
      <c r="Z126" s="343" t="s">
        <v>449</v>
      </c>
      <c r="AA126" s="37"/>
      <c r="AB126" s="37"/>
      <c r="AC126" s="36"/>
    </row>
    <row r="127" spans="1:29" s="33" customFormat="1">
      <c r="A127" s="79" t="s">
        <v>536</v>
      </c>
      <c r="B127" s="35" t="s">
        <v>451</v>
      </c>
      <c r="C127" s="44">
        <v>0</v>
      </c>
      <c r="D127" s="62">
        <f t="shared" si="2"/>
        <v>0</v>
      </c>
      <c r="E127" s="44">
        <v>0</v>
      </c>
      <c r="F127" s="44">
        <v>0</v>
      </c>
      <c r="G127" s="44">
        <v>0</v>
      </c>
      <c r="H127" s="44">
        <v>0</v>
      </c>
      <c r="I127" s="44">
        <v>0</v>
      </c>
      <c r="J127" s="44">
        <v>0</v>
      </c>
      <c r="K127" s="44">
        <v>0</v>
      </c>
      <c r="L127" s="44">
        <v>0</v>
      </c>
      <c r="M127" s="44">
        <v>0</v>
      </c>
      <c r="N127" s="44">
        <v>0</v>
      </c>
      <c r="O127" s="44">
        <v>0</v>
      </c>
      <c r="P127" s="44">
        <v>0</v>
      </c>
      <c r="Q127" s="44">
        <v>0</v>
      </c>
      <c r="R127" s="44">
        <v>0</v>
      </c>
      <c r="S127" s="44">
        <v>0</v>
      </c>
      <c r="T127" s="44">
        <v>0</v>
      </c>
      <c r="U127" s="44">
        <v>0</v>
      </c>
      <c r="V127" s="44">
        <v>0</v>
      </c>
      <c r="W127" s="44">
        <v>0</v>
      </c>
      <c r="X127" s="44">
        <v>0</v>
      </c>
      <c r="Y127" s="44">
        <v>0</v>
      </c>
      <c r="Z127" s="343" t="s">
        <v>449</v>
      </c>
      <c r="AA127" s="37"/>
      <c r="AB127" s="37"/>
      <c r="AC127" s="36"/>
    </row>
    <row r="128" spans="1:29" s="33" customFormat="1">
      <c r="A128" s="79" t="s">
        <v>537</v>
      </c>
      <c r="B128" s="35" t="s">
        <v>38</v>
      </c>
      <c r="C128" s="44">
        <v>0</v>
      </c>
      <c r="D128" s="62">
        <f t="shared" si="2"/>
        <v>0</v>
      </c>
      <c r="E128" s="44">
        <v>0</v>
      </c>
      <c r="F128" s="44">
        <v>0</v>
      </c>
      <c r="G128" s="44">
        <v>0</v>
      </c>
      <c r="H128" s="44">
        <v>2</v>
      </c>
      <c r="I128" s="44">
        <v>2</v>
      </c>
      <c r="J128" s="44">
        <v>0</v>
      </c>
      <c r="K128" s="44">
        <v>0</v>
      </c>
      <c r="L128" s="44">
        <v>0</v>
      </c>
      <c r="M128" s="44">
        <v>1</v>
      </c>
      <c r="N128" s="44">
        <v>0</v>
      </c>
      <c r="O128" s="44">
        <v>0</v>
      </c>
      <c r="P128" s="44">
        <v>0</v>
      </c>
      <c r="Q128" s="44">
        <v>0</v>
      </c>
      <c r="R128" s="44">
        <v>0</v>
      </c>
      <c r="S128" s="44">
        <v>0</v>
      </c>
      <c r="T128" s="44">
        <v>0</v>
      </c>
      <c r="U128" s="44">
        <v>0</v>
      </c>
      <c r="V128" s="44">
        <v>0</v>
      </c>
      <c r="W128" s="44">
        <v>0</v>
      </c>
      <c r="X128" s="44">
        <v>0</v>
      </c>
      <c r="Y128" s="44">
        <v>0</v>
      </c>
      <c r="Z128" s="343" t="s">
        <v>449</v>
      </c>
      <c r="AA128" s="37"/>
      <c r="AB128" s="37"/>
    </row>
    <row r="129" spans="1:28" s="33" customFormat="1">
      <c r="A129" s="79" t="s">
        <v>335</v>
      </c>
      <c r="B129" s="35" t="s">
        <v>311</v>
      </c>
      <c r="C129" s="44">
        <v>0</v>
      </c>
      <c r="D129" s="62">
        <f t="shared" si="2"/>
        <v>0</v>
      </c>
      <c r="E129" s="44">
        <v>0</v>
      </c>
      <c r="F129" s="44">
        <v>0</v>
      </c>
      <c r="G129" s="44">
        <v>0</v>
      </c>
      <c r="H129" s="44">
        <v>0</v>
      </c>
      <c r="I129" s="44">
        <v>0</v>
      </c>
      <c r="J129" s="44">
        <v>0</v>
      </c>
      <c r="K129" s="44">
        <v>0</v>
      </c>
      <c r="L129" s="44">
        <v>0</v>
      </c>
      <c r="M129" s="44">
        <v>0</v>
      </c>
      <c r="N129" s="44">
        <v>0</v>
      </c>
      <c r="O129" s="44">
        <v>0</v>
      </c>
      <c r="P129" s="44">
        <v>0</v>
      </c>
      <c r="Q129" s="44">
        <v>0</v>
      </c>
      <c r="R129" s="44">
        <v>0</v>
      </c>
      <c r="S129" s="44">
        <v>0</v>
      </c>
      <c r="T129" s="44">
        <v>0</v>
      </c>
      <c r="U129" s="44">
        <v>0</v>
      </c>
      <c r="V129" s="44">
        <v>0</v>
      </c>
      <c r="W129" s="44">
        <v>0</v>
      </c>
      <c r="X129" s="44">
        <v>0</v>
      </c>
      <c r="Y129" s="44">
        <v>0</v>
      </c>
      <c r="Z129" s="343" t="s">
        <v>449</v>
      </c>
      <c r="AA129" s="37"/>
      <c r="AB129" s="37"/>
    </row>
    <row r="130" spans="1:28" s="33" customFormat="1">
      <c r="A130" s="34" t="s">
        <v>327</v>
      </c>
      <c r="B130" s="35" t="s">
        <v>328</v>
      </c>
      <c r="C130" s="44">
        <v>0</v>
      </c>
      <c r="D130" s="62">
        <f t="shared" si="2"/>
        <v>0</v>
      </c>
      <c r="E130" s="44">
        <v>0</v>
      </c>
      <c r="F130" s="44">
        <v>0</v>
      </c>
      <c r="G130" s="44">
        <v>0</v>
      </c>
      <c r="H130" s="44">
        <v>16</v>
      </c>
      <c r="I130" s="44">
        <v>4</v>
      </c>
      <c r="J130" s="44">
        <v>0</v>
      </c>
      <c r="K130" s="44">
        <v>0</v>
      </c>
      <c r="L130" s="44">
        <v>0</v>
      </c>
      <c r="M130" s="44">
        <v>1</v>
      </c>
      <c r="N130" s="44">
        <v>0</v>
      </c>
      <c r="O130" s="44">
        <v>0</v>
      </c>
      <c r="P130" s="44">
        <v>0</v>
      </c>
      <c r="Q130" s="44">
        <v>0</v>
      </c>
      <c r="R130" s="44">
        <v>0</v>
      </c>
      <c r="S130" s="44">
        <v>0</v>
      </c>
      <c r="T130" s="44">
        <v>0</v>
      </c>
      <c r="U130" s="44">
        <v>0</v>
      </c>
      <c r="V130" s="44">
        <v>0</v>
      </c>
      <c r="W130" s="44">
        <v>0</v>
      </c>
      <c r="X130" s="44">
        <v>0</v>
      </c>
      <c r="Y130" s="44">
        <v>0</v>
      </c>
      <c r="Z130" s="343" t="s">
        <v>449</v>
      </c>
      <c r="AA130" s="37"/>
      <c r="AB130" s="37"/>
    </row>
    <row r="131" spans="1:28" s="37" customFormat="1">
      <c r="A131" s="34" t="s">
        <v>484</v>
      </c>
      <c r="B131" s="35" t="s">
        <v>183</v>
      </c>
      <c r="C131" s="62">
        <v>0</v>
      </c>
      <c r="D131" s="62">
        <f t="shared" si="2"/>
        <v>0</v>
      </c>
      <c r="E131" s="62">
        <v>0</v>
      </c>
      <c r="F131" s="62">
        <v>0</v>
      </c>
      <c r="G131" s="62">
        <v>0</v>
      </c>
      <c r="H131" s="62">
        <v>0</v>
      </c>
      <c r="I131" s="62">
        <v>0</v>
      </c>
      <c r="J131" s="62">
        <v>0</v>
      </c>
      <c r="K131" s="62">
        <v>0</v>
      </c>
      <c r="L131" s="62">
        <v>0</v>
      </c>
      <c r="M131" s="62">
        <v>0</v>
      </c>
      <c r="N131" s="62">
        <v>0</v>
      </c>
      <c r="O131" s="62">
        <v>0</v>
      </c>
      <c r="P131" s="62">
        <v>0</v>
      </c>
      <c r="Q131" s="62">
        <v>0</v>
      </c>
      <c r="R131" s="62">
        <v>0</v>
      </c>
      <c r="S131" s="62">
        <v>0</v>
      </c>
      <c r="T131" s="62">
        <v>0</v>
      </c>
      <c r="U131" s="62">
        <v>0</v>
      </c>
      <c r="V131" s="62">
        <v>0</v>
      </c>
      <c r="W131" s="62">
        <v>0</v>
      </c>
      <c r="X131" s="62">
        <v>0</v>
      </c>
      <c r="Y131" s="62">
        <v>0</v>
      </c>
      <c r="Z131" s="343" t="s">
        <v>453</v>
      </c>
    </row>
    <row r="132" spans="1:28" s="37" customFormat="1">
      <c r="A132" s="34" t="s">
        <v>335</v>
      </c>
      <c r="B132" s="35" t="s">
        <v>311</v>
      </c>
      <c r="C132" s="62">
        <v>0</v>
      </c>
      <c r="D132" s="62">
        <f t="shared" si="2"/>
        <v>0</v>
      </c>
      <c r="E132" s="62">
        <v>0</v>
      </c>
      <c r="F132" s="62">
        <v>0</v>
      </c>
      <c r="G132" s="62">
        <v>0</v>
      </c>
      <c r="H132" s="62">
        <v>0</v>
      </c>
      <c r="I132" s="62">
        <v>0</v>
      </c>
      <c r="J132" s="62">
        <v>0</v>
      </c>
      <c r="K132" s="62">
        <v>0</v>
      </c>
      <c r="L132" s="62">
        <v>0</v>
      </c>
      <c r="M132" s="62">
        <v>0</v>
      </c>
      <c r="N132" s="62">
        <v>0</v>
      </c>
      <c r="O132" s="62">
        <v>0</v>
      </c>
      <c r="P132" s="62">
        <v>0</v>
      </c>
      <c r="Q132" s="62">
        <v>0</v>
      </c>
      <c r="R132" s="62">
        <v>0</v>
      </c>
      <c r="S132" s="62">
        <v>0</v>
      </c>
      <c r="T132" s="62">
        <v>0</v>
      </c>
      <c r="U132" s="62">
        <v>0</v>
      </c>
      <c r="V132" s="62">
        <v>0</v>
      </c>
      <c r="W132" s="62">
        <v>0</v>
      </c>
      <c r="X132" s="62">
        <v>0</v>
      </c>
      <c r="Y132" s="62">
        <v>0</v>
      </c>
      <c r="Z132" s="343" t="s">
        <v>453</v>
      </c>
    </row>
    <row r="133" spans="1:28" s="37" customFormat="1">
      <c r="A133" s="34" t="s">
        <v>327</v>
      </c>
      <c r="B133" s="345" t="s">
        <v>454</v>
      </c>
      <c r="C133" s="62">
        <v>0</v>
      </c>
      <c r="D133" s="62">
        <f t="shared" si="2"/>
        <v>0</v>
      </c>
      <c r="E133" s="62">
        <v>0</v>
      </c>
      <c r="F133" s="62">
        <v>0</v>
      </c>
      <c r="G133" s="62">
        <v>0</v>
      </c>
      <c r="H133" s="62">
        <v>0</v>
      </c>
      <c r="I133" s="62">
        <v>0</v>
      </c>
      <c r="J133" s="62">
        <v>0</v>
      </c>
      <c r="K133" s="62">
        <v>0</v>
      </c>
      <c r="L133" s="62">
        <v>0</v>
      </c>
      <c r="M133" s="62">
        <v>0</v>
      </c>
      <c r="N133" s="62">
        <v>0</v>
      </c>
      <c r="O133" s="62">
        <v>0</v>
      </c>
      <c r="P133" s="62">
        <v>0</v>
      </c>
      <c r="Q133" s="62">
        <v>0</v>
      </c>
      <c r="R133" s="62">
        <v>0</v>
      </c>
      <c r="S133" s="62">
        <v>0</v>
      </c>
      <c r="T133" s="62">
        <v>0</v>
      </c>
      <c r="U133" s="62">
        <v>0</v>
      </c>
      <c r="V133" s="62">
        <v>0</v>
      </c>
      <c r="W133" s="62">
        <v>0</v>
      </c>
      <c r="X133" s="62">
        <v>0</v>
      </c>
      <c r="Y133" s="62">
        <v>0</v>
      </c>
      <c r="Z133" s="343" t="s">
        <v>453</v>
      </c>
    </row>
    <row r="134" spans="1:28" customFormat="1" ht="9.75" customHeight="1">
      <c r="A134" s="368" t="s">
        <v>484</v>
      </c>
      <c r="B134" s="35" t="s">
        <v>183</v>
      </c>
      <c r="C134" s="347"/>
      <c r="D134" s="347"/>
      <c r="E134" s="347"/>
      <c r="F134" s="347"/>
      <c r="G134" s="347"/>
      <c r="H134" s="347"/>
      <c r="I134" s="347"/>
      <c r="J134" s="347"/>
      <c r="K134" s="347"/>
      <c r="L134" s="347"/>
      <c r="M134" s="347"/>
      <c r="N134" s="347"/>
      <c r="O134" s="347"/>
      <c r="P134" s="347"/>
      <c r="Q134" s="347"/>
      <c r="R134" s="347"/>
      <c r="S134" s="347"/>
      <c r="T134" s="347"/>
      <c r="U134" s="347"/>
      <c r="V134" s="347"/>
      <c r="W134" s="347"/>
      <c r="X134" s="347"/>
      <c r="Y134" s="347"/>
      <c r="Z134" s="343" t="s">
        <v>455</v>
      </c>
    </row>
    <row r="135" spans="1:28" customFormat="1" ht="9.75" customHeight="1">
      <c r="A135" s="369" t="s">
        <v>487</v>
      </c>
      <c r="B135" s="35" t="s">
        <v>192</v>
      </c>
      <c r="C135" s="347"/>
      <c r="D135" s="347"/>
      <c r="E135" s="347"/>
      <c r="F135" s="347"/>
      <c r="G135" s="347"/>
      <c r="H135" s="347"/>
      <c r="I135" s="347"/>
      <c r="J135" s="347"/>
      <c r="K135" s="347"/>
      <c r="L135" s="347"/>
      <c r="M135" s="347"/>
      <c r="N135" s="347"/>
      <c r="O135" s="347"/>
      <c r="P135" s="347"/>
      <c r="Q135" s="347"/>
      <c r="R135" s="347"/>
      <c r="S135" s="347"/>
      <c r="T135" s="347"/>
      <c r="U135" s="347"/>
      <c r="V135" s="347"/>
      <c r="W135" s="347"/>
      <c r="X135" s="347"/>
      <c r="Y135" s="347"/>
      <c r="Z135" s="343" t="s">
        <v>455</v>
      </c>
    </row>
    <row r="136" spans="1:28" customFormat="1" ht="9.75" customHeight="1">
      <c r="A136" s="370" t="s">
        <v>466</v>
      </c>
      <c r="B136" s="35" t="s">
        <v>154</v>
      </c>
      <c r="C136" s="352"/>
      <c r="D136" s="352"/>
      <c r="E136" s="352"/>
      <c r="F136" s="352">
        <v>1</v>
      </c>
      <c r="G136" s="352">
        <v>11</v>
      </c>
      <c r="H136" s="352">
        <v>12</v>
      </c>
      <c r="I136" s="352">
        <v>5</v>
      </c>
      <c r="J136" s="352">
        <v>6</v>
      </c>
      <c r="K136" s="352">
        <v>2</v>
      </c>
      <c r="L136" s="352">
        <v>2</v>
      </c>
      <c r="M136" s="352">
        <v>3</v>
      </c>
      <c r="N136" s="352">
        <v>2</v>
      </c>
      <c r="O136" s="352">
        <v>2</v>
      </c>
      <c r="P136" s="352">
        <v>2</v>
      </c>
      <c r="Q136" s="371">
        <v>3</v>
      </c>
      <c r="R136" s="352">
        <v>5</v>
      </c>
      <c r="S136" s="352">
        <v>2</v>
      </c>
      <c r="T136" s="352">
        <v>2</v>
      </c>
      <c r="U136" s="352">
        <v>2</v>
      </c>
      <c r="V136" s="352">
        <v>3</v>
      </c>
      <c r="W136" s="352">
        <v>2</v>
      </c>
      <c r="X136" s="352">
        <v>2</v>
      </c>
      <c r="Y136" s="352">
        <v>2</v>
      </c>
      <c r="Z136" s="343" t="s">
        <v>455</v>
      </c>
    </row>
    <row r="137" spans="1:28" customFormat="1" ht="9.75" customHeight="1">
      <c r="A137" s="357" t="s">
        <v>335</v>
      </c>
      <c r="B137" s="35" t="s">
        <v>311</v>
      </c>
      <c r="C137" s="356"/>
      <c r="D137" s="356"/>
      <c r="E137" s="356"/>
      <c r="F137" s="356"/>
      <c r="G137" s="356"/>
      <c r="H137" s="356"/>
      <c r="I137" s="356"/>
      <c r="J137" s="356"/>
      <c r="K137" s="356"/>
      <c r="L137" s="356"/>
      <c r="M137" s="356"/>
      <c r="N137" s="356"/>
      <c r="O137" s="356"/>
      <c r="P137" s="356"/>
      <c r="Q137" s="356"/>
      <c r="R137" s="356"/>
      <c r="S137" s="356"/>
      <c r="T137" s="356"/>
      <c r="U137" s="356"/>
      <c r="V137" s="356"/>
      <c r="W137" s="356"/>
      <c r="X137" s="356"/>
      <c r="Y137" s="356"/>
      <c r="Z137" s="343" t="s">
        <v>455</v>
      </c>
    </row>
    <row r="138" spans="1:28" customFormat="1" ht="9.75" customHeight="1">
      <c r="A138" s="357" t="s">
        <v>315</v>
      </c>
      <c r="B138" s="354" t="s">
        <v>146</v>
      </c>
      <c r="C138" s="356"/>
      <c r="D138" s="356"/>
      <c r="E138" s="356"/>
      <c r="F138" s="356"/>
      <c r="G138" s="356"/>
      <c r="H138" s="356">
        <v>3</v>
      </c>
      <c r="I138" s="356">
        <v>1</v>
      </c>
      <c r="J138" s="356"/>
      <c r="K138" s="356"/>
      <c r="L138" s="356"/>
      <c r="M138" s="356">
        <v>1</v>
      </c>
      <c r="N138" s="356"/>
      <c r="O138" s="356"/>
      <c r="P138" s="356"/>
      <c r="Q138" s="356"/>
      <c r="R138" s="356"/>
      <c r="S138" s="356"/>
      <c r="T138" s="356"/>
      <c r="U138" s="356"/>
      <c r="V138" s="356"/>
      <c r="W138" s="356"/>
      <c r="X138" s="356"/>
      <c r="Y138" s="356"/>
      <c r="Z138" s="343" t="s">
        <v>455</v>
      </c>
    </row>
    <row r="139" spans="1:28" customFormat="1" ht="9.75" customHeight="1">
      <c r="A139" s="357" t="s">
        <v>302</v>
      </c>
      <c r="B139" s="44" t="s">
        <v>446</v>
      </c>
      <c r="C139" s="356"/>
      <c r="D139" s="356"/>
      <c r="E139" s="356"/>
      <c r="F139" s="356"/>
      <c r="G139" s="356"/>
      <c r="H139" s="356"/>
      <c r="I139" s="356"/>
      <c r="J139" s="356"/>
      <c r="K139" s="356"/>
      <c r="L139" s="356"/>
      <c r="M139" s="356"/>
      <c r="N139" s="356"/>
      <c r="O139" s="356"/>
      <c r="P139" s="356"/>
      <c r="Q139" s="356"/>
      <c r="R139" s="356"/>
      <c r="S139" s="356"/>
      <c r="T139" s="356"/>
      <c r="U139" s="356"/>
      <c r="V139" s="356"/>
      <c r="W139" s="356"/>
      <c r="X139" s="356"/>
      <c r="Y139" s="356"/>
      <c r="Z139" s="343" t="s">
        <v>455</v>
      </c>
    </row>
    <row r="140" spans="1:28" customFormat="1" ht="9.75" customHeight="1">
      <c r="A140" s="357" t="s">
        <v>538</v>
      </c>
      <c r="B140" s="35" t="s">
        <v>458</v>
      </c>
      <c r="C140" s="356"/>
      <c r="D140" s="356"/>
      <c r="E140" s="356"/>
      <c r="F140" s="356"/>
      <c r="G140" s="356"/>
      <c r="H140" s="356">
        <v>37</v>
      </c>
      <c r="I140" s="356">
        <v>8</v>
      </c>
      <c r="J140" s="356"/>
      <c r="K140" s="356"/>
      <c r="L140" s="356"/>
      <c r="M140" s="356">
        <v>1</v>
      </c>
      <c r="N140" s="356"/>
      <c r="O140" s="356"/>
      <c r="P140" s="356"/>
      <c r="Q140" s="356">
        <v>37</v>
      </c>
      <c r="R140" s="356">
        <v>8</v>
      </c>
      <c r="S140" s="356"/>
      <c r="T140" s="356"/>
      <c r="U140" s="356"/>
      <c r="V140" s="356">
        <v>1</v>
      </c>
      <c r="W140" s="356"/>
      <c r="X140" s="356"/>
      <c r="Y140" s="356"/>
      <c r="Z140" s="343" t="s">
        <v>455</v>
      </c>
    </row>
    <row r="141" spans="1:28" s="37" customFormat="1">
      <c r="A141" s="357" t="s">
        <v>335</v>
      </c>
      <c r="B141" s="35" t="s">
        <v>311</v>
      </c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37" t="s">
        <v>459</v>
      </c>
    </row>
    <row r="142" spans="1:28" s="37" customFormat="1">
      <c r="A142" s="34" t="s">
        <v>302</v>
      </c>
      <c r="B142" s="44" t="s">
        <v>446</v>
      </c>
      <c r="C142" s="44">
        <v>0</v>
      </c>
      <c r="D142" s="62">
        <f t="shared" ref="D142:D151" si="3">E142+F142+G142</f>
        <v>0</v>
      </c>
      <c r="E142" s="44">
        <v>0</v>
      </c>
      <c r="F142" s="44">
        <v>0</v>
      </c>
      <c r="G142" s="44">
        <v>0</v>
      </c>
      <c r="H142" s="44">
        <v>13</v>
      </c>
      <c r="I142" s="44">
        <v>0</v>
      </c>
      <c r="J142" s="44">
        <v>0</v>
      </c>
      <c r="K142" s="44">
        <v>0</v>
      </c>
      <c r="L142" s="44">
        <v>0</v>
      </c>
      <c r="M142" s="44">
        <v>0</v>
      </c>
      <c r="N142" s="44">
        <v>0</v>
      </c>
      <c r="O142" s="44">
        <v>0</v>
      </c>
      <c r="P142" s="44">
        <v>0</v>
      </c>
      <c r="Q142" s="44">
        <v>13</v>
      </c>
      <c r="R142" s="44">
        <v>0</v>
      </c>
      <c r="S142" s="44">
        <v>0</v>
      </c>
      <c r="T142" s="44">
        <v>0</v>
      </c>
      <c r="U142" s="44">
        <v>0</v>
      </c>
      <c r="V142" s="44">
        <v>0</v>
      </c>
      <c r="W142" s="44">
        <v>0</v>
      </c>
      <c r="X142" s="44">
        <v>0</v>
      </c>
      <c r="Y142" s="44">
        <v>0</v>
      </c>
      <c r="Z142" s="343" t="s">
        <v>460</v>
      </c>
      <c r="AA142" s="343"/>
    </row>
    <row r="143" spans="1:28" s="37" customFormat="1">
      <c r="A143" s="34" t="s">
        <v>335</v>
      </c>
      <c r="B143" s="35" t="s">
        <v>311</v>
      </c>
      <c r="C143" s="44">
        <v>0</v>
      </c>
      <c r="D143" s="62">
        <f t="shared" si="3"/>
        <v>0</v>
      </c>
      <c r="E143" s="44">
        <v>0</v>
      </c>
      <c r="F143" s="44">
        <v>0</v>
      </c>
      <c r="G143" s="44">
        <v>0</v>
      </c>
      <c r="H143" s="44">
        <v>0</v>
      </c>
      <c r="I143" s="44">
        <v>0</v>
      </c>
      <c r="J143" s="44">
        <v>0</v>
      </c>
      <c r="K143" s="44">
        <v>0</v>
      </c>
      <c r="L143" s="44">
        <v>0</v>
      </c>
      <c r="M143" s="44">
        <v>0</v>
      </c>
      <c r="N143" s="44">
        <v>0</v>
      </c>
      <c r="O143" s="44">
        <v>0</v>
      </c>
      <c r="P143" s="44">
        <v>0</v>
      </c>
      <c r="Q143" s="44">
        <v>0</v>
      </c>
      <c r="R143" s="44">
        <v>0</v>
      </c>
      <c r="S143" s="44">
        <v>0</v>
      </c>
      <c r="T143" s="44">
        <v>0</v>
      </c>
      <c r="U143" s="44">
        <v>0</v>
      </c>
      <c r="V143" s="44">
        <v>0</v>
      </c>
      <c r="W143" s="44">
        <v>0</v>
      </c>
      <c r="X143" s="44">
        <v>0</v>
      </c>
      <c r="Y143" s="44">
        <v>0</v>
      </c>
      <c r="Z143" s="343" t="s">
        <v>460</v>
      </c>
      <c r="AA143" s="343"/>
    </row>
    <row r="144" spans="1:28" s="37" customFormat="1">
      <c r="A144" s="34" t="s">
        <v>502</v>
      </c>
      <c r="B144" s="35" t="s">
        <v>192</v>
      </c>
      <c r="C144" s="44">
        <v>0</v>
      </c>
      <c r="D144" s="62">
        <f t="shared" si="3"/>
        <v>0</v>
      </c>
      <c r="E144" s="44">
        <v>0</v>
      </c>
      <c r="F144" s="44">
        <v>0</v>
      </c>
      <c r="G144" s="44">
        <v>0</v>
      </c>
      <c r="H144" s="44">
        <v>8</v>
      </c>
      <c r="I144" s="44">
        <v>1</v>
      </c>
      <c r="J144" s="44">
        <v>0</v>
      </c>
      <c r="K144" s="44">
        <v>0</v>
      </c>
      <c r="L144" s="44">
        <v>0</v>
      </c>
      <c r="M144" s="44">
        <v>1</v>
      </c>
      <c r="N144" s="44">
        <v>0</v>
      </c>
      <c r="O144" s="44">
        <v>0</v>
      </c>
      <c r="P144" s="44">
        <v>0</v>
      </c>
      <c r="Q144" s="44">
        <v>2</v>
      </c>
      <c r="R144" s="44">
        <v>0</v>
      </c>
      <c r="S144" s="44">
        <v>0</v>
      </c>
      <c r="T144" s="44">
        <v>0</v>
      </c>
      <c r="U144" s="44">
        <v>0</v>
      </c>
      <c r="V144" s="44">
        <v>0</v>
      </c>
      <c r="W144" s="44">
        <v>0</v>
      </c>
      <c r="X144" s="44">
        <v>0</v>
      </c>
      <c r="Y144" s="44">
        <v>0</v>
      </c>
      <c r="Z144" s="343" t="s">
        <v>460</v>
      </c>
      <c r="AA144" s="343"/>
    </row>
    <row r="145" spans="1:27" s="37" customFormat="1">
      <c r="A145" s="255" t="s">
        <v>461</v>
      </c>
      <c r="B145" s="35" t="s">
        <v>181</v>
      </c>
      <c r="C145" s="70">
        <v>0</v>
      </c>
      <c r="D145" s="62">
        <f t="shared" si="3"/>
        <v>0</v>
      </c>
      <c r="E145" s="70">
        <v>0</v>
      </c>
      <c r="F145" s="70">
        <v>0</v>
      </c>
      <c r="G145" s="70">
        <v>0</v>
      </c>
      <c r="H145" s="70">
        <v>8</v>
      </c>
      <c r="I145" s="70">
        <v>3</v>
      </c>
      <c r="J145" s="70">
        <v>0</v>
      </c>
      <c r="K145" s="70">
        <v>0</v>
      </c>
      <c r="L145" s="70">
        <v>0</v>
      </c>
      <c r="M145" s="70">
        <v>0</v>
      </c>
      <c r="N145" s="70">
        <v>0</v>
      </c>
      <c r="O145" s="70">
        <v>0</v>
      </c>
      <c r="P145" s="70">
        <v>0</v>
      </c>
      <c r="Q145" s="70">
        <v>8</v>
      </c>
      <c r="R145" s="70">
        <v>1</v>
      </c>
      <c r="S145" s="70">
        <v>0</v>
      </c>
      <c r="T145" s="70">
        <v>0</v>
      </c>
      <c r="U145" s="70">
        <v>0</v>
      </c>
      <c r="V145" s="70">
        <v>0</v>
      </c>
      <c r="W145" s="70">
        <v>0</v>
      </c>
      <c r="X145" s="70">
        <v>0</v>
      </c>
      <c r="Y145" s="70">
        <v>0</v>
      </c>
      <c r="Z145" s="343" t="s">
        <v>460</v>
      </c>
      <c r="AA145" s="343"/>
    </row>
    <row r="146" spans="1:27" s="37" customFormat="1">
      <c r="A146" s="79" t="s">
        <v>456</v>
      </c>
      <c r="B146" s="44" t="s">
        <v>446</v>
      </c>
      <c r="C146" s="44"/>
      <c r="D146" s="62">
        <f t="shared" si="3"/>
        <v>0</v>
      </c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343" t="s">
        <v>462</v>
      </c>
    </row>
    <row r="147" spans="1:27" s="37" customFormat="1">
      <c r="A147" s="79" t="s">
        <v>145</v>
      </c>
      <c r="B147" s="354" t="s">
        <v>146</v>
      </c>
      <c r="C147" s="44"/>
      <c r="D147" s="62">
        <f t="shared" si="3"/>
        <v>0</v>
      </c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343" t="s">
        <v>462</v>
      </c>
    </row>
    <row r="148" spans="1:27" s="37" customFormat="1">
      <c r="A148" s="79" t="s">
        <v>37</v>
      </c>
      <c r="B148" s="35" t="s">
        <v>38</v>
      </c>
      <c r="C148" s="44"/>
      <c r="D148" s="62">
        <f t="shared" si="3"/>
        <v>0</v>
      </c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343" t="s">
        <v>462</v>
      </c>
    </row>
    <row r="149" spans="1:27" s="37" customFormat="1">
      <c r="A149" s="79" t="s">
        <v>191</v>
      </c>
      <c r="B149" s="35" t="s">
        <v>192</v>
      </c>
      <c r="C149" s="44"/>
      <c r="D149" s="62">
        <f t="shared" si="3"/>
        <v>0</v>
      </c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343" t="s">
        <v>462</v>
      </c>
    </row>
    <row r="150" spans="1:27" s="37" customFormat="1" ht="20.399999999999999">
      <c r="A150" s="79" t="s">
        <v>539</v>
      </c>
      <c r="B150" s="35" t="s">
        <v>464</v>
      </c>
      <c r="C150" s="44"/>
      <c r="D150" s="62">
        <f t="shared" si="3"/>
        <v>0</v>
      </c>
      <c r="E150" s="44"/>
      <c r="F150" s="44"/>
      <c r="G150" s="44"/>
      <c r="H150" s="44"/>
      <c r="I150" s="44">
        <v>6</v>
      </c>
      <c r="J150" s="44">
        <v>4</v>
      </c>
      <c r="K150" s="44"/>
      <c r="L150" s="44"/>
      <c r="M150" s="44">
        <v>1</v>
      </c>
      <c r="N150" s="44">
        <v>3</v>
      </c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343" t="s">
        <v>462</v>
      </c>
    </row>
    <row r="151" spans="1:27" s="37" customFormat="1" ht="23.4" customHeight="1">
      <c r="A151" s="79" t="s">
        <v>385</v>
      </c>
      <c r="B151" s="35" t="s">
        <v>218</v>
      </c>
      <c r="C151" s="44"/>
      <c r="D151" s="62">
        <f t="shared" si="3"/>
        <v>0</v>
      </c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343" t="s">
        <v>462</v>
      </c>
    </row>
    <row r="152" spans="1:27" s="37" customFormat="1">
      <c r="A152" s="79" t="s">
        <v>302</v>
      </c>
      <c r="B152" s="354" t="s">
        <v>446</v>
      </c>
      <c r="C152" s="44">
        <v>0</v>
      </c>
      <c r="D152" s="62">
        <v>0</v>
      </c>
      <c r="E152" s="44">
        <v>0</v>
      </c>
      <c r="F152" s="44">
        <v>0</v>
      </c>
      <c r="G152" s="44">
        <v>0</v>
      </c>
      <c r="H152" s="44">
        <v>0</v>
      </c>
      <c r="I152" s="44">
        <v>0</v>
      </c>
      <c r="J152" s="44">
        <v>0</v>
      </c>
      <c r="K152" s="44">
        <v>0</v>
      </c>
      <c r="L152" s="44">
        <v>0</v>
      </c>
      <c r="M152" s="44">
        <v>0</v>
      </c>
      <c r="N152" s="44">
        <v>0</v>
      </c>
      <c r="O152" s="44">
        <v>0</v>
      </c>
      <c r="P152" s="44">
        <v>0</v>
      </c>
      <c r="Q152" s="44">
        <v>0</v>
      </c>
      <c r="R152" s="44">
        <v>0</v>
      </c>
      <c r="S152" s="44">
        <v>0</v>
      </c>
      <c r="T152" s="44">
        <v>0</v>
      </c>
      <c r="U152" s="44">
        <v>0</v>
      </c>
      <c r="V152" s="44">
        <v>0</v>
      </c>
      <c r="W152" s="44">
        <v>0</v>
      </c>
      <c r="X152" s="44">
        <v>0</v>
      </c>
      <c r="Y152" s="44">
        <v>0</v>
      </c>
      <c r="Z152" s="343" t="s">
        <v>465</v>
      </c>
    </row>
    <row r="153" spans="1:27" s="37" customFormat="1">
      <c r="A153" s="79" t="s">
        <v>335</v>
      </c>
      <c r="B153" s="35" t="s">
        <v>311</v>
      </c>
      <c r="C153" s="44">
        <v>0</v>
      </c>
      <c r="D153" s="62">
        <v>0</v>
      </c>
      <c r="E153" s="44">
        <v>0</v>
      </c>
      <c r="F153" s="44">
        <v>0</v>
      </c>
      <c r="G153" s="44">
        <v>0</v>
      </c>
      <c r="H153" s="44">
        <v>0</v>
      </c>
      <c r="I153" s="44">
        <v>0</v>
      </c>
      <c r="J153" s="44">
        <v>0</v>
      </c>
      <c r="K153" s="44">
        <v>0</v>
      </c>
      <c r="L153" s="44">
        <v>0</v>
      </c>
      <c r="M153" s="44">
        <v>0</v>
      </c>
      <c r="N153" s="44">
        <v>0</v>
      </c>
      <c r="O153" s="44">
        <v>0</v>
      </c>
      <c r="P153" s="44">
        <v>0</v>
      </c>
      <c r="Q153" s="44">
        <v>0</v>
      </c>
      <c r="R153" s="44">
        <v>0</v>
      </c>
      <c r="S153" s="44">
        <v>0</v>
      </c>
      <c r="T153" s="44">
        <v>0</v>
      </c>
      <c r="U153" s="44">
        <v>0</v>
      </c>
      <c r="V153" s="44">
        <v>0</v>
      </c>
      <c r="W153" s="44">
        <v>0</v>
      </c>
      <c r="X153" s="44">
        <v>0</v>
      </c>
      <c r="Y153" s="44">
        <v>0</v>
      </c>
      <c r="Z153" s="343" t="s">
        <v>465</v>
      </c>
    </row>
    <row r="154" spans="1:27" s="37" customFormat="1">
      <c r="A154" s="79" t="s">
        <v>466</v>
      </c>
      <c r="B154" s="35" t="s">
        <v>154</v>
      </c>
      <c r="C154" s="44">
        <v>0</v>
      </c>
      <c r="D154" s="62">
        <v>0</v>
      </c>
      <c r="E154" s="44">
        <v>0</v>
      </c>
      <c r="F154" s="44">
        <v>0</v>
      </c>
      <c r="G154" s="44">
        <v>0</v>
      </c>
      <c r="H154" s="44">
        <v>0</v>
      </c>
      <c r="I154" s="44">
        <v>0</v>
      </c>
      <c r="J154" s="44">
        <v>0</v>
      </c>
      <c r="K154" s="44">
        <v>0</v>
      </c>
      <c r="L154" s="44">
        <v>0</v>
      </c>
      <c r="M154" s="44">
        <v>0</v>
      </c>
      <c r="N154" s="44">
        <v>0</v>
      </c>
      <c r="O154" s="44">
        <v>0</v>
      </c>
      <c r="P154" s="44">
        <v>0</v>
      </c>
      <c r="Q154" s="44">
        <v>0</v>
      </c>
      <c r="R154" s="44">
        <v>0</v>
      </c>
      <c r="S154" s="44">
        <v>0</v>
      </c>
      <c r="T154" s="44">
        <v>0</v>
      </c>
      <c r="U154" s="44">
        <v>0</v>
      </c>
      <c r="V154" s="44">
        <v>0</v>
      </c>
      <c r="W154" s="44">
        <v>0</v>
      </c>
      <c r="X154" s="44">
        <v>0</v>
      </c>
      <c r="Y154" s="44">
        <v>0</v>
      </c>
      <c r="Z154" s="343" t="s">
        <v>465</v>
      </c>
    </row>
    <row r="155" spans="1:27" s="37" customFormat="1">
      <c r="A155" s="79" t="s">
        <v>212</v>
      </c>
      <c r="B155" s="35" t="s">
        <v>126</v>
      </c>
      <c r="C155" s="44">
        <v>0</v>
      </c>
      <c r="D155" s="62">
        <v>0</v>
      </c>
      <c r="E155" s="44">
        <v>0</v>
      </c>
      <c r="F155" s="44">
        <v>0</v>
      </c>
      <c r="G155" s="44">
        <v>0</v>
      </c>
      <c r="H155" s="44">
        <v>0</v>
      </c>
      <c r="I155" s="44">
        <v>0</v>
      </c>
      <c r="J155" s="44">
        <v>0</v>
      </c>
      <c r="K155" s="44">
        <v>0</v>
      </c>
      <c r="L155" s="44">
        <v>0</v>
      </c>
      <c r="M155" s="44">
        <v>0</v>
      </c>
      <c r="N155" s="44">
        <v>0</v>
      </c>
      <c r="O155" s="44">
        <v>0</v>
      </c>
      <c r="P155" s="44">
        <v>0</v>
      </c>
      <c r="Q155" s="44">
        <v>0</v>
      </c>
      <c r="R155" s="44">
        <v>0</v>
      </c>
      <c r="S155" s="44">
        <v>0</v>
      </c>
      <c r="T155" s="44">
        <v>0</v>
      </c>
      <c r="U155" s="44">
        <v>0</v>
      </c>
      <c r="V155" s="44">
        <v>0</v>
      </c>
      <c r="W155" s="44">
        <v>0</v>
      </c>
      <c r="X155" s="44">
        <v>0</v>
      </c>
      <c r="Y155" s="44">
        <v>0</v>
      </c>
      <c r="Z155" s="343" t="s">
        <v>465</v>
      </c>
    </row>
    <row r="156" spans="1:27" s="37" customFormat="1">
      <c r="A156" s="79" t="s">
        <v>327</v>
      </c>
      <c r="B156" s="44" t="s">
        <v>328</v>
      </c>
      <c r="C156" s="44">
        <v>0</v>
      </c>
      <c r="D156" s="62">
        <v>0</v>
      </c>
      <c r="E156" s="44">
        <v>0</v>
      </c>
      <c r="F156" s="44">
        <v>0</v>
      </c>
      <c r="G156" s="44">
        <v>0</v>
      </c>
      <c r="H156" s="44">
        <v>0</v>
      </c>
      <c r="I156" s="44">
        <v>0</v>
      </c>
      <c r="J156" s="44">
        <v>0</v>
      </c>
      <c r="K156" s="44">
        <v>0</v>
      </c>
      <c r="L156" s="44">
        <v>0</v>
      </c>
      <c r="M156" s="44">
        <v>0</v>
      </c>
      <c r="N156" s="44">
        <v>0</v>
      </c>
      <c r="O156" s="44">
        <v>0</v>
      </c>
      <c r="P156" s="44">
        <v>0</v>
      </c>
      <c r="Q156" s="44">
        <v>0</v>
      </c>
      <c r="R156" s="44">
        <v>0</v>
      </c>
      <c r="S156" s="44">
        <v>0</v>
      </c>
      <c r="T156" s="44">
        <v>0</v>
      </c>
      <c r="U156" s="44">
        <v>0</v>
      </c>
      <c r="V156" s="44">
        <v>0</v>
      </c>
      <c r="W156" s="44">
        <v>0</v>
      </c>
      <c r="X156" s="44">
        <v>0</v>
      </c>
      <c r="Y156" s="44">
        <v>0</v>
      </c>
      <c r="Z156" s="343" t="s">
        <v>465</v>
      </c>
    </row>
    <row r="157" spans="1:27" s="37" customFormat="1">
      <c r="A157" s="79" t="s">
        <v>335</v>
      </c>
      <c r="B157" s="35" t="s">
        <v>311</v>
      </c>
      <c r="C157" s="9">
        <v>0</v>
      </c>
      <c r="D157" s="67">
        <f>E157+F157+G157</f>
        <v>0</v>
      </c>
      <c r="E157" s="9">
        <v>0</v>
      </c>
      <c r="F157" s="9">
        <v>0</v>
      </c>
      <c r="G157" s="9">
        <v>0</v>
      </c>
      <c r="H157" s="9">
        <v>26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9">
        <v>26</v>
      </c>
      <c r="R157" s="9">
        <v>0</v>
      </c>
      <c r="S157" s="9">
        <v>0</v>
      </c>
      <c r="T157" s="9">
        <v>0</v>
      </c>
      <c r="U157" s="9">
        <v>0</v>
      </c>
      <c r="V157" s="9">
        <v>0</v>
      </c>
      <c r="W157" s="9">
        <v>0</v>
      </c>
      <c r="X157" s="9">
        <v>0</v>
      </c>
      <c r="Y157" s="9">
        <v>0</v>
      </c>
      <c r="Z157" s="343" t="s">
        <v>467</v>
      </c>
    </row>
    <row r="158" spans="1:27" s="37" customFormat="1">
      <c r="A158" s="79" t="s">
        <v>540</v>
      </c>
      <c r="B158" s="35" t="s">
        <v>220</v>
      </c>
      <c r="C158" s="44">
        <v>0</v>
      </c>
      <c r="D158" s="62">
        <f t="shared" ref="D158:D166" si="4">E158+F158+G158</f>
        <v>0</v>
      </c>
      <c r="E158" s="372">
        <v>0</v>
      </c>
      <c r="F158" s="44">
        <v>0</v>
      </c>
      <c r="G158" s="44">
        <v>0</v>
      </c>
      <c r="H158" s="44">
        <v>16</v>
      </c>
      <c r="I158" s="44">
        <v>0</v>
      </c>
      <c r="J158" s="44">
        <v>1</v>
      </c>
      <c r="K158" s="44">
        <v>0</v>
      </c>
      <c r="L158" s="44">
        <v>0</v>
      </c>
      <c r="M158" s="44">
        <v>0</v>
      </c>
      <c r="N158" s="44">
        <v>0</v>
      </c>
      <c r="O158" s="44">
        <v>0</v>
      </c>
      <c r="P158" s="44">
        <v>0</v>
      </c>
      <c r="Q158" s="44">
        <v>16</v>
      </c>
      <c r="R158" s="44">
        <v>0</v>
      </c>
      <c r="S158" s="44">
        <v>0</v>
      </c>
      <c r="T158" s="44">
        <v>0</v>
      </c>
      <c r="U158" s="44">
        <v>0</v>
      </c>
      <c r="V158" s="44">
        <v>0</v>
      </c>
      <c r="W158" s="44">
        <v>0</v>
      </c>
      <c r="X158" s="44">
        <v>0</v>
      </c>
      <c r="Y158" s="44">
        <v>0</v>
      </c>
      <c r="Z158" s="343" t="s">
        <v>468</v>
      </c>
    </row>
    <row r="159" spans="1:27" s="37" customFormat="1">
      <c r="A159" s="79" t="s">
        <v>129</v>
      </c>
      <c r="B159" s="35" t="s">
        <v>130</v>
      </c>
      <c r="C159" s="44">
        <v>0</v>
      </c>
      <c r="D159" s="62">
        <f t="shared" si="4"/>
        <v>0</v>
      </c>
      <c r="E159" s="372">
        <v>0</v>
      </c>
      <c r="F159" s="44">
        <v>0</v>
      </c>
      <c r="G159" s="44">
        <v>0</v>
      </c>
      <c r="H159" s="44">
        <v>17</v>
      </c>
      <c r="I159" s="44">
        <v>1</v>
      </c>
      <c r="J159" s="44">
        <v>0</v>
      </c>
      <c r="K159" s="44">
        <v>0</v>
      </c>
      <c r="L159" s="44">
        <v>0</v>
      </c>
      <c r="M159" s="44">
        <v>0</v>
      </c>
      <c r="N159" s="44">
        <v>1</v>
      </c>
      <c r="O159" s="44">
        <v>0</v>
      </c>
      <c r="P159" s="44">
        <v>0</v>
      </c>
      <c r="Q159" s="44">
        <v>17</v>
      </c>
      <c r="R159" s="44">
        <v>2</v>
      </c>
      <c r="S159" s="44">
        <v>0</v>
      </c>
      <c r="T159" s="44">
        <v>1</v>
      </c>
      <c r="U159" s="44">
        <v>0</v>
      </c>
      <c r="V159" s="44">
        <v>0</v>
      </c>
      <c r="W159" s="44">
        <v>0</v>
      </c>
      <c r="X159" s="44">
        <v>1</v>
      </c>
      <c r="Y159" s="44">
        <v>0</v>
      </c>
      <c r="Z159" s="343" t="s">
        <v>468</v>
      </c>
    </row>
    <row r="160" spans="1:27" s="37" customFormat="1">
      <c r="A160" s="79" t="s">
        <v>456</v>
      </c>
      <c r="B160" s="35" t="s">
        <v>446</v>
      </c>
      <c r="C160" s="44">
        <v>0</v>
      </c>
      <c r="D160" s="62">
        <f t="shared" si="4"/>
        <v>0</v>
      </c>
      <c r="E160" s="372">
        <v>0</v>
      </c>
      <c r="F160" s="44">
        <v>0</v>
      </c>
      <c r="G160" s="44">
        <v>0</v>
      </c>
      <c r="H160" s="44">
        <v>10</v>
      </c>
      <c r="I160" s="44">
        <v>0</v>
      </c>
      <c r="J160" s="44">
        <v>0</v>
      </c>
      <c r="K160" s="44">
        <v>0</v>
      </c>
      <c r="L160" s="44">
        <v>0</v>
      </c>
      <c r="M160" s="44">
        <v>0</v>
      </c>
      <c r="N160" s="44">
        <v>0</v>
      </c>
      <c r="O160" s="44">
        <v>0</v>
      </c>
      <c r="P160" s="44">
        <v>0</v>
      </c>
      <c r="Q160" s="44">
        <v>10</v>
      </c>
      <c r="R160" s="44">
        <v>0</v>
      </c>
      <c r="S160" s="44">
        <v>0</v>
      </c>
      <c r="T160" s="44">
        <v>0</v>
      </c>
      <c r="U160" s="44">
        <v>0</v>
      </c>
      <c r="V160" s="44">
        <v>0</v>
      </c>
      <c r="W160" s="44">
        <v>0</v>
      </c>
      <c r="X160" s="44">
        <v>0</v>
      </c>
      <c r="Y160" s="44">
        <v>0</v>
      </c>
      <c r="Z160" s="343" t="s">
        <v>468</v>
      </c>
    </row>
    <row r="161" spans="1:26" s="37" customFormat="1">
      <c r="A161" s="79" t="s">
        <v>469</v>
      </c>
      <c r="B161" s="354" t="s">
        <v>470</v>
      </c>
      <c r="C161" s="44">
        <v>0</v>
      </c>
      <c r="D161" s="62">
        <f t="shared" si="4"/>
        <v>1</v>
      </c>
      <c r="E161" s="372">
        <v>1</v>
      </c>
      <c r="F161" s="44">
        <v>0</v>
      </c>
      <c r="G161" s="44">
        <v>0</v>
      </c>
      <c r="H161" s="44">
        <v>10</v>
      </c>
      <c r="I161" s="44">
        <v>0</v>
      </c>
      <c r="J161" s="44">
        <v>0</v>
      </c>
      <c r="K161" s="44">
        <v>0</v>
      </c>
      <c r="L161" s="44">
        <v>0</v>
      </c>
      <c r="M161" s="44">
        <v>0</v>
      </c>
      <c r="N161" s="44">
        <v>0</v>
      </c>
      <c r="O161" s="44">
        <v>0</v>
      </c>
      <c r="P161" s="44">
        <v>0</v>
      </c>
      <c r="Q161" s="44">
        <v>10</v>
      </c>
      <c r="R161" s="44">
        <v>0</v>
      </c>
      <c r="S161" s="44">
        <v>0</v>
      </c>
      <c r="T161" s="44">
        <v>0</v>
      </c>
      <c r="U161" s="44">
        <v>1</v>
      </c>
      <c r="V161" s="44">
        <v>0</v>
      </c>
      <c r="W161" s="44">
        <v>0</v>
      </c>
      <c r="X161" s="44">
        <v>0</v>
      </c>
      <c r="Y161" s="44">
        <v>0</v>
      </c>
      <c r="Z161" s="343" t="s">
        <v>468</v>
      </c>
    </row>
    <row r="162" spans="1:26" s="37" customFormat="1">
      <c r="A162" s="79" t="s">
        <v>145</v>
      </c>
      <c r="B162" s="354" t="s">
        <v>146</v>
      </c>
      <c r="C162" s="44">
        <v>0</v>
      </c>
      <c r="D162" s="62">
        <f t="shared" si="4"/>
        <v>0</v>
      </c>
      <c r="E162" s="372">
        <v>0</v>
      </c>
      <c r="F162" s="44">
        <v>0</v>
      </c>
      <c r="G162" s="44">
        <v>0</v>
      </c>
      <c r="H162" s="44">
        <v>12</v>
      </c>
      <c r="I162" s="44">
        <v>0</v>
      </c>
      <c r="J162" s="44">
        <v>0</v>
      </c>
      <c r="K162" s="44">
        <v>0</v>
      </c>
      <c r="L162" s="44">
        <v>0</v>
      </c>
      <c r="M162" s="44">
        <v>0</v>
      </c>
      <c r="N162" s="44">
        <v>0</v>
      </c>
      <c r="O162" s="44">
        <v>0</v>
      </c>
      <c r="P162" s="44">
        <v>0</v>
      </c>
      <c r="Q162" s="44">
        <v>12</v>
      </c>
      <c r="R162" s="44">
        <v>0</v>
      </c>
      <c r="S162" s="44">
        <v>0</v>
      </c>
      <c r="T162" s="44">
        <v>0</v>
      </c>
      <c r="U162" s="44">
        <v>0</v>
      </c>
      <c r="V162" s="44">
        <v>0</v>
      </c>
      <c r="W162" s="44">
        <v>0</v>
      </c>
      <c r="X162" s="44">
        <v>0</v>
      </c>
      <c r="Y162" s="44">
        <v>0</v>
      </c>
      <c r="Z162" s="343" t="s">
        <v>468</v>
      </c>
    </row>
    <row r="163" spans="1:26" s="37" customFormat="1">
      <c r="A163" s="79" t="s">
        <v>541</v>
      </c>
      <c r="B163" s="35" t="s">
        <v>179</v>
      </c>
      <c r="C163" s="44">
        <v>0</v>
      </c>
      <c r="D163" s="62">
        <f t="shared" si="4"/>
        <v>2</v>
      </c>
      <c r="E163" s="372">
        <v>2</v>
      </c>
      <c r="F163" s="44">
        <v>0</v>
      </c>
      <c r="G163" s="44">
        <v>0</v>
      </c>
      <c r="H163" s="44">
        <v>0</v>
      </c>
      <c r="I163" s="44">
        <v>0</v>
      </c>
      <c r="J163" s="44">
        <v>0</v>
      </c>
      <c r="K163" s="44">
        <v>0</v>
      </c>
      <c r="L163" s="44">
        <v>0</v>
      </c>
      <c r="M163" s="44">
        <v>0</v>
      </c>
      <c r="N163" s="44">
        <v>0</v>
      </c>
      <c r="O163" s="44">
        <v>0</v>
      </c>
      <c r="P163" s="44">
        <v>0</v>
      </c>
      <c r="Q163" s="44">
        <v>0</v>
      </c>
      <c r="R163" s="44">
        <v>0</v>
      </c>
      <c r="S163" s="44">
        <v>2</v>
      </c>
      <c r="T163" s="44">
        <v>0</v>
      </c>
      <c r="U163" s="44">
        <v>0</v>
      </c>
      <c r="V163" s="44">
        <v>0</v>
      </c>
      <c r="W163" s="44">
        <v>1</v>
      </c>
      <c r="X163" s="44">
        <v>0</v>
      </c>
      <c r="Y163" s="44">
        <v>0</v>
      </c>
      <c r="Z163" s="343" t="s">
        <v>468</v>
      </c>
    </row>
    <row r="164" spans="1:26" s="37" customFormat="1">
      <c r="A164" s="79" t="s">
        <v>153</v>
      </c>
      <c r="B164" s="35" t="s">
        <v>154</v>
      </c>
      <c r="C164" s="44">
        <v>0</v>
      </c>
      <c r="D164" s="62">
        <f t="shared" si="4"/>
        <v>0</v>
      </c>
      <c r="E164" s="372">
        <v>0</v>
      </c>
      <c r="F164" s="44">
        <v>0</v>
      </c>
      <c r="G164" s="44">
        <v>0</v>
      </c>
      <c r="H164" s="44">
        <v>12</v>
      </c>
      <c r="I164" s="44">
        <v>6</v>
      </c>
      <c r="J164" s="44">
        <v>0</v>
      </c>
      <c r="K164" s="44">
        <v>0</v>
      </c>
      <c r="L164" s="44">
        <v>0</v>
      </c>
      <c r="M164" s="44">
        <v>0</v>
      </c>
      <c r="N164" s="44">
        <v>0</v>
      </c>
      <c r="O164" s="44">
        <v>0</v>
      </c>
      <c r="P164" s="44">
        <v>0</v>
      </c>
      <c r="Q164" s="44">
        <v>12</v>
      </c>
      <c r="R164" s="44">
        <v>0</v>
      </c>
      <c r="S164" s="44">
        <v>2</v>
      </c>
      <c r="T164" s="44">
        <v>0</v>
      </c>
      <c r="U164" s="44">
        <v>0</v>
      </c>
      <c r="V164" s="44">
        <v>0</v>
      </c>
      <c r="W164" s="44">
        <v>0</v>
      </c>
      <c r="X164" s="44">
        <v>0</v>
      </c>
      <c r="Y164" s="44">
        <v>0</v>
      </c>
      <c r="Z164" s="343" t="s">
        <v>468</v>
      </c>
    </row>
    <row r="165" spans="1:26" s="37" customFormat="1" ht="20.399999999999999">
      <c r="A165" s="79" t="s">
        <v>471</v>
      </c>
      <c r="B165" s="35" t="s">
        <v>296</v>
      </c>
      <c r="C165" s="44">
        <v>0</v>
      </c>
      <c r="D165" s="62">
        <f t="shared" si="4"/>
        <v>0</v>
      </c>
      <c r="E165" s="372">
        <v>0</v>
      </c>
      <c r="F165" s="44">
        <v>0</v>
      </c>
      <c r="G165" s="44">
        <v>0</v>
      </c>
      <c r="H165" s="44">
        <v>12</v>
      </c>
      <c r="I165" s="44">
        <v>0</v>
      </c>
      <c r="J165" s="44">
        <v>0</v>
      </c>
      <c r="K165" s="44">
        <v>0</v>
      </c>
      <c r="L165" s="44">
        <v>0</v>
      </c>
      <c r="M165" s="44">
        <v>0</v>
      </c>
      <c r="N165" s="44">
        <v>0</v>
      </c>
      <c r="O165" s="44">
        <v>0</v>
      </c>
      <c r="P165" s="44">
        <v>0</v>
      </c>
      <c r="Q165" s="44">
        <v>12</v>
      </c>
      <c r="R165" s="44">
        <v>0</v>
      </c>
      <c r="S165" s="44">
        <v>1</v>
      </c>
      <c r="T165" s="44">
        <v>0</v>
      </c>
      <c r="U165" s="44">
        <v>0</v>
      </c>
      <c r="V165" s="44">
        <v>0</v>
      </c>
      <c r="W165" s="44">
        <v>1</v>
      </c>
      <c r="X165" s="44">
        <v>0</v>
      </c>
      <c r="Y165" s="44">
        <v>0</v>
      </c>
      <c r="Z165" s="343" t="s">
        <v>468</v>
      </c>
    </row>
    <row r="166" spans="1:26" s="37" customFormat="1">
      <c r="A166" s="79" t="s">
        <v>472</v>
      </c>
      <c r="B166" s="44" t="s">
        <v>311</v>
      </c>
      <c r="C166" s="44">
        <v>0</v>
      </c>
      <c r="D166" s="62">
        <f t="shared" si="4"/>
        <v>0</v>
      </c>
      <c r="E166" s="372">
        <v>0</v>
      </c>
      <c r="F166" s="44">
        <v>0</v>
      </c>
      <c r="G166" s="44">
        <v>0</v>
      </c>
      <c r="H166" s="44">
        <v>48</v>
      </c>
      <c r="I166" s="44">
        <v>0</v>
      </c>
      <c r="J166" s="44">
        <v>0</v>
      </c>
      <c r="K166" s="44">
        <v>0</v>
      </c>
      <c r="L166" s="44">
        <v>0</v>
      </c>
      <c r="M166" s="44">
        <v>0</v>
      </c>
      <c r="N166" s="44">
        <v>0</v>
      </c>
      <c r="O166" s="44">
        <v>0</v>
      </c>
      <c r="P166" s="44">
        <v>0</v>
      </c>
      <c r="Q166" s="44">
        <v>32</v>
      </c>
      <c r="R166" s="44">
        <v>0</v>
      </c>
      <c r="S166" s="44">
        <v>0</v>
      </c>
      <c r="T166" s="44">
        <v>0</v>
      </c>
      <c r="U166" s="44">
        <v>0</v>
      </c>
      <c r="V166" s="44">
        <v>0</v>
      </c>
      <c r="W166" s="44">
        <v>0</v>
      </c>
      <c r="X166" s="44">
        <v>0</v>
      </c>
      <c r="Y166" s="44">
        <v>0</v>
      </c>
      <c r="Z166" s="343" t="s">
        <v>468</v>
      </c>
    </row>
    <row r="167" spans="1:26" s="37" customFormat="1">
      <c r="A167" s="79" t="s">
        <v>473</v>
      </c>
      <c r="B167" s="44" t="s">
        <v>140</v>
      </c>
      <c r="C167" s="31"/>
      <c r="D167" s="326">
        <v>5</v>
      </c>
      <c r="E167" s="31"/>
      <c r="F167" s="31">
        <v>2</v>
      </c>
      <c r="G167" s="31">
        <v>3</v>
      </c>
      <c r="H167" s="31">
        <v>15</v>
      </c>
      <c r="I167" s="31">
        <v>15</v>
      </c>
      <c r="J167" s="31">
        <v>3</v>
      </c>
      <c r="K167" s="31">
        <v>1</v>
      </c>
      <c r="L167" s="31">
        <v>1</v>
      </c>
      <c r="M167" s="31">
        <v>2</v>
      </c>
      <c r="N167" s="31">
        <v>1</v>
      </c>
      <c r="O167" s="31"/>
      <c r="P167" s="31"/>
      <c r="Q167" s="31">
        <v>14</v>
      </c>
      <c r="R167" s="31">
        <v>9</v>
      </c>
      <c r="S167" s="31">
        <v>3</v>
      </c>
      <c r="T167" s="31">
        <v>1</v>
      </c>
      <c r="U167" s="31"/>
      <c r="V167" s="31">
        <v>2</v>
      </c>
      <c r="W167" s="31">
        <v>1</v>
      </c>
      <c r="X167" s="31"/>
      <c r="Y167" s="31"/>
      <c r="Z167" s="343" t="s">
        <v>474</v>
      </c>
    </row>
    <row r="168" spans="1:26" s="37" customFormat="1">
      <c r="A168" s="79" t="s">
        <v>456</v>
      </c>
      <c r="B168" s="44" t="s">
        <v>446</v>
      </c>
      <c r="C168" s="44">
        <v>14</v>
      </c>
      <c r="D168" s="62">
        <f t="shared" ref="D168:F198" si="5">E168+F168+G168</f>
        <v>1</v>
      </c>
      <c r="E168" s="44"/>
      <c r="F168" s="44">
        <v>1</v>
      </c>
      <c r="G168" s="44"/>
      <c r="H168" s="44">
        <v>14</v>
      </c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343" t="s">
        <v>475</v>
      </c>
    </row>
    <row r="169" spans="1:26" s="37" customFormat="1">
      <c r="A169" s="79" t="s">
        <v>145</v>
      </c>
      <c r="B169" s="354" t="s">
        <v>146</v>
      </c>
      <c r="C169" s="44"/>
      <c r="D169" s="62">
        <f t="shared" si="5"/>
        <v>0</v>
      </c>
      <c r="E169" s="44"/>
      <c r="F169" s="44"/>
      <c r="G169" s="44"/>
      <c r="H169" s="44">
        <v>1</v>
      </c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343" t="s">
        <v>475</v>
      </c>
    </row>
    <row r="170" spans="1:26" s="37" customFormat="1" ht="20.399999999999999">
      <c r="A170" s="79" t="s">
        <v>283</v>
      </c>
      <c r="B170" s="354" t="s">
        <v>284</v>
      </c>
      <c r="C170" s="44"/>
      <c r="D170" s="44">
        <f t="shared" si="5"/>
        <v>0</v>
      </c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343" t="s">
        <v>475</v>
      </c>
    </row>
    <row r="171" spans="1:26" s="37" customFormat="1">
      <c r="A171" s="79" t="s">
        <v>476</v>
      </c>
      <c r="B171" s="44" t="s">
        <v>470</v>
      </c>
      <c r="C171" s="44"/>
      <c r="D171" s="44">
        <f t="shared" si="5"/>
        <v>2</v>
      </c>
      <c r="E171" s="44">
        <v>1</v>
      </c>
      <c r="F171" s="44"/>
      <c r="G171" s="44">
        <v>1</v>
      </c>
      <c r="H171" s="44"/>
      <c r="I171" s="44"/>
      <c r="J171" s="44">
        <v>1</v>
      </c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343" t="s">
        <v>475</v>
      </c>
    </row>
    <row r="172" spans="1:26" s="37" customFormat="1">
      <c r="A172" s="79" t="s">
        <v>125</v>
      </c>
      <c r="B172" s="44" t="s">
        <v>126</v>
      </c>
      <c r="C172" s="44"/>
      <c r="D172" s="44">
        <f t="shared" si="5"/>
        <v>2</v>
      </c>
      <c r="E172" s="44">
        <v>1</v>
      </c>
      <c r="F172" s="44"/>
      <c r="G172" s="44">
        <v>1</v>
      </c>
      <c r="H172" s="44"/>
      <c r="I172" s="44"/>
      <c r="J172" s="44">
        <v>1</v>
      </c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343" t="s">
        <v>475</v>
      </c>
    </row>
    <row r="173" spans="1:26" s="37" customFormat="1">
      <c r="A173" s="79" t="s">
        <v>182</v>
      </c>
      <c r="B173" s="35" t="s">
        <v>183</v>
      </c>
      <c r="C173" s="44"/>
      <c r="D173" s="44">
        <f t="shared" si="5"/>
        <v>0</v>
      </c>
      <c r="E173" s="44"/>
      <c r="F173" s="44"/>
      <c r="G173" s="44"/>
      <c r="H173" s="44">
        <v>10</v>
      </c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343" t="s">
        <v>475</v>
      </c>
    </row>
    <row r="174" spans="1:26" s="37" customFormat="1">
      <c r="A174" s="79" t="s">
        <v>477</v>
      </c>
      <c r="B174" s="44" t="s">
        <v>328</v>
      </c>
      <c r="C174" s="44"/>
      <c r="D174" s="44">
        <f t="shared" si="5"/>
        <v>0</v>
      </c>
      <c r="E174" s="44"/>
      <c r="F174" s="44"/>
      <c r="G174" s="44"/>
      <c r="H174" s="44"/>
      <c r="I174" s="44">
        <v>2</v>
      </c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343" t="s">
        <v>475</v>
      </c>
    </row>
    <row r="175" spans="1:26" s="37" customFormat="1">
      <c r="A175" s="79" t="s">
        <v>127</v>
      </c>
      <c r="B175" s="44" t="s">
        <v>128</v>
      </c>
      <c r="C175" s="44"/>
      <c r="D175" s="44">
        <f t="shared" si="5"/>
        <v>1</v>
      </c>
      <c r="E175" s="44">
        <v>1</v>
      </c>
      <c r="F175" s="44"/>
      <c r="G175" s="44"/>
      <c r="H175" s="44"/>
      <c r="I175" s="44"/>
      <c r="J175" s="44">
        <v>1</v>
      </c>
      <c r="K175" s="44"/>
      <c r="L175" s="44"/>
      <c r="M175" s="44"/>
      <c r="N175" s="44">
        <v>1</v>
      </c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343" t="s">
        <v>475</v>
      </c>
    </row>
    <row r="176" spans="1:26" s="37" customFormat="1">
      <c r="A176" s="79" t="s">
        <v>260</v>
      </c>
      <c r="B176" s="44" t="s">
        <v>311</v>
      </c>
      <c r="C176" s="44">
        <v>16</v>
      </c>
      <c r="D176" s="44">
        <f t="shared" si="5"/>
        <v>0</v>
      </c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343" t="s">
        <v>475</v>
      </c>
    </row>
    <row r="177" spans="1:27" s="37" customFormat="1">
      <c r="A177" s="79" t="s">
        <v>129</v>
      </c>
      <c r="B177" s="35" t="s">
        <v>130</v>
      </c>
      <c r="C177" s="44">
        <v>0</v>
      </c>
      <c r="D177" s="44">
        <f t="shared" si="5"/>
        <v>0</v>
      </c>
      <c r="E177" s="44">
        <v>0</v>
      </c>
      <c r="F177" s="44">
        <v>0</v>
      </c>
      <c r="G177" s="44">
        <v>0</v>
      </c>
      <c r="H177" s="44">
        <v>11</v>
      </c>
      <c r="I177" s="44">
        <v>2</v>
      </c>
      <c r="J177" s="44">
        <v>0</v>
      </c>
      <c r="K177" s="44">
        <v>0</v>
      </c>
      <c r="L177" s="44">
        <v>0</v>
      </c>
      <c r="M177" s="44">
        <v>0</v>
      </c>
      <c r="N177" s="44">
        <v>0</v>
      </c>
      <c r="O177" s="44">
        <v>0</v>
      </c>
      <c r="P177" s="44">
        <v>0</v>
      </c>
      <c r="Q177" s="44">
        <v>9</v>
      </c>
      <c r="R177" s="44">
        <v>2</v>
      </c>
      <c r="S177" s="44">
        <v>0</v>
      </c>
      <c r="T177" s="44">
        <v>0</v>
      </c>
      <c r="U177" s="44">
        <v>0</v>
      </c>
      <c r="V177" s="44">
        <v>0</v>
      </c>
      <c r="W177" s="44">
        <v>0</v>
      </c>
      <c r="X177" s="44">
        <v>0</v>
      </c>
      <c r="Y177" s="44">
        <v>0</v>
      </c>
      <c r="Z177" s="343" t="s">
        <v>478</v>
      </c>
    </row>
    <row r="178" spans="1:27" s="37" customFormat="1">
      <c r="A178" s="79" t="s">
        <v>137</v>
      </c>
      <c r="B178" s="35" t="s">
        <v>479</v>
      </c>
      <c r="C178" s="44">
        <v>0</v>
      </c>
      <c r="D178" s="44">
        <f t="shared" si="5"/>
        <v>0</v>
      </c>
      <c r="E178" s="44">
        <v>0</v>
      </c>
      <c r="F178" s="44">
        <v>0</v>
      </c>
      <c r="G178" s="44">
        <v>0</v>
      </c>
      <c r="H178" s="44">
        <v>0</v>
      </c>
      <c r="I178" s="44">
        <v>0</v>
      </c>
      <c r="J178" s="44">
        <v>0</v>
      </c>
      <c r="K178" s="44">
        <v>0</v>
      </c>
      <c r="L178" s="44">
        <v>0</v>
      </c>
      <c r="M178" s="44">
        <v>0</v>
      </c>
      <c r="N178" s="44">
        <v>0</v>
      </c>
      <c r="O178" s="44">
        <v>0</v>
      </c>
      <c r="P178" s="44">
        <v>0</v>
      </c>
      <c r="Q178" s="44">
        <v>0</v>
      </c>
      <c r="R178" s="44">
        <v>0</v>
      </c>
      <c r="S178" s="44">
        <v>0</v>
      </c>
      <c r="T178" s="44">
        <v>0</v>
      </c>
      <c r="U178" s="44">
        <v>0</v>
      </c>
      <c r="V178" s="44">
        <v>0</v>
      </c>
      <c r="W178" s="44">
        <v>0</v>
      </c>
      <c r="X178" s="44">
        <v>0</v>
      </c>
      <c r="Y178" s="44">
        <v>0</v>
      </c>
      <c r="Z178" s="343" t="s">
        <v>478</v>
      </c>
    </row>
    <row r="179" spans="1:27" s="37" customFormat="1">
      <c r="A179" s="79" t="s">
        <v>480</v>
      </c>
      <c r="B179" s="35" t="s">
        <v>481</v>
      </c>
      <c r="C179" s="44">
        <v>0</v>
      </c>
      <c r="D179" s="44">
        <f t="shared" si="5"/>
        <v>2</v>
      </c>
      <c r="E179" s="44">
        <v>0</v>
      </c>
      <c r="F179" s="44">
        <v>0</v>
      </c>
      <c r="G179" s="44">
        <v>2</v>
      </c>
      <c r="H179" s="44">
        <v>9</v>
      </c>
      <c r="I179" s="44">
        <v>6</v>
      </c>
      <c r="J179" s="44">
        <v>0</v>
      </c>
      <c r="K179" s="44">
        <v>0</v>
      </c>
      <c r="L179" s="44">
        <v>0</v>
      </c>
      <c r="M179" s="44">
        <v>4</v>
      </c>
      <c r="N179" s="44">
        <v>0</v>
      </c>
      <c r="O179" s="44">
        <v>0</v>
      </c>
      <c r="P179" s="44">
        <v>0</v>
      </c>
      <c r="Q179" s="44">
        <v>0</v>
      </c>
      <c r="R179" s="44">
        <v>0</v>
      </c>
      <c r="S179" s="44">
        <v>0</v>
      </c>
      <c r="T179" s="44">
        <v>0</v>
      </c>
      <c r="U179" s="44">
        <v>0</v>
      </c>
      <c r="V179" s="44">
        <v>0</v>
      </c>
      <c r="W179" s="44">
        <v>0</v>
      </c>
      <c r="X179" s="44">
        <v>0</v>
      </c>
      <c r="Y179" s="44">
        <v>0</v>
      </c>
      <c r="Z179" s="343" t="s">
        <v>478</v>
      </c>
    </row>
    <row r="180" spans="1:27" s="37" customFormat="1">
      <c r="A180" s="79" t="s">
        <v>131</v>
      </c>
      <c r="B180" s="35" t="s">
        <v>132</v>
      </c>
      <c r="C180" s="44">
        <v>0</v>
      </c>
      <c r="D180" s="44">
        <f t="shared" si="5"/>
        <v>0</v>
      </c>
      <c r="E180" s="44">
        <v>0</v>
      </c>
      <c r="F180" s="44">
        <v>0</v>
      </c>
      <c r="G180" s="44">
        <v>0</v>
      </c>
      <c r="H180" s="44">
        <v>4</v>
      </c>
      <c r="I180" s="44">
        <v>0</v>
      </c>
      <c r="J180" s="44">
        <v>1</v>
      </c>
      <c r="K180" s="44">
        <v>0</v>
      </c>
      <c r="L180" s="44">
        <v>0</v>
      </c>
      <c r="M180" s="44">
        <v>0</v>
      </c>
      <c r="N180" s="44">
        <v>0</v>
      </c>
      <c r="O180" s="44">
        <v>0</v>
      </c>
      <c r="P180" s="44">
        <v>0</v>
      </c>
      <c r="Q180" s="44">
        <v>0</v>
      </c>
      <c r="R180" s="44">
        <v>0</v>
      </c>
      <c r="S180" s="44">
        <v>1</v>
      </c>
      <c r="T180" s="44">
        <v>0</v>
      </c>
      <c r="U180" s="44">
        <v>0</v>
      </c>
      <c r="V180" s="44">
        <v>0</v>
      </c>
      <c r="W180" s="44">
        <v>0</v>
      </c>
      <c r="X180" s="44">
        <v>0</v>
      </c>
      <c r="Y180" s="44">
        <v>0</v>
      </c>
      <c r="Z180" s="343" t="s">
        <v>478</v>
      </c>
    </row>
    <row r="181" spans="1:27" s="37" customFormat="1">
      <c r="A181" s="79" t="s">
        <v>260</v>
      </c>
      <c r="B181" s="44" t="s">
        <v>311</v>
      </c>
      <c r="C181" s="44">
        <v>0</v>
      </c>
      <c r="D181" s="44">
        <f t="shared" si="5"/>
        <v>0</v>
      </c>
      <c r="E181" s="44">
        <v>0</v>
      </c>
      <c r="F181" s="44">
        <v>0</v>
      </c>
      <c r="G181" s="44">
        <v>0</v>
      </c>
      <c r="H181" s="44">
        <v>0</v>
      </c>
      <c r="I181" s="44">
        <v>0</v>
      </c>
      <c r="J181" s="44">
        <v>0</v>
      </c>
      <c r="K181" s="44">
        <v>0</v>
      </c>
      <c r="L181" s="44">
        <v>0</v>
      </c>
      <c r="M181" s="44">
        <v>0</v>
      </c>
      <c r="N181" s="44">
        <v>0</v>
      </c>
      <c r="O181" s="44">
        <v>0</v>
      </c>
      <c r="P181" s="44">
        <v>0</v>
      </c>
      <c r="Q181" s="44">
        <v>0</v>
      </c>
      <c r="R181" s="44">
        <v>0</v>
      </c>
      <c r="S181" s="44">
        <v>0</v>
      </c>
      <c r="T181" s="44">
        <v>0</v>
      </c>
      <c r="U181" s="44">
        <v>0</v>
      </c>
      <c r="V181" s="44">
        <v>0</v>
      </c>
      <c r="W181" s="44">
        <v>0</v>
      </c>
      <c r="X181" s="44">
        <v>0</v>
      </c>
      <c r="Y181" s="44">
        <v>0</v>
      </c>
      <c r="Z181" s="343" t="s">
        <v>478</v>
      </c>
    </row>
    <row r="182" spans="1:27" s="37" customFormat="1">
      <c r="A182" s="34" t="s">
        <v>260</v>
      </c>
      <c r="B182" s="44" t="s">
        <v>311</v>
      </c>
      <c r="C182" s="44"/>
      <c r="D182" s="62">
        <f t="shared" si="5"/>
        <v>75</v>
      </c>
      <c r="E182" s="62">
        <f t="shared" ref="E182:G186" si="6">SUM(E183:E187)</f>
        <v>15</v>
      </c>
      <c r="F182" s="62">
        <f t="shared" si="6"/>
        <v>45</v>
      </c>
      <c r="G182" s="62">
        <f t="shared" si="6"/>
        <v>15</v>
      </c>
      <c r="H182" s="44">
        <v>12</v>
      </c>
      <c r="I182" s="44"/>
      <c r="J182" s="44"/>
      <c r="K182" s="44"/>
      <c r="L182" s="44"/>
      <c r="M182" s="44"/>
      <c r="N182" s="44"/>
      <c r="O182" s="44"/>
      <c r="P182" s="44"/>
      <c r="Q182" s="44">
        <v>6</v>
      </c>
      <c r="R182" s="44"/>
      <c r="S182" s="44"/>
      <c r="T182" s="44"/>
      <c r="U182" s="44"/>
      <c r="V182" s="44"/>
      <c r="W182" s="44"/>
      <c r="X182" s="44"/>
      <c r="Y182" s="44"/>
      <c r="Z182" s="343" t="s">
        <v>482</v>
      </c>
    </row>
    <row r="183" spans="1:27" s="37" customFormat="1">
      <c r="A183" s="34" t="s">
        <v>456</v>
      </c>
      <c r="B183" s="35" t="s">
        <v>483</v>
      </c>
      <c r="C183" s="44"/>
      <c r="D183" s="62">
        <f t="shared" si="5"/>
        <v>40</v>
      </c>
      <c r="E183" s="62">
        <f t="shared" si="6"/>
        <v>8</v>
      </c>
      <c r="F183" s="62">
        <f t="shared" si="6"/>
        <v>24</v>
      </c>
      <c r="G183" s="62">
        <f t="shared" si="6"/>
        <v>8</v>
      </c>
      <c r="H183" s="44">
        <v>28</v>
      </c>
      <c r="I183" s="44"/>
      <c r="J183" s="44"/>
      <c r="K183" s="44"/>
      <c r="L183" s="44"/>
      <c r="M183" s="44"/>
      <c r="N183" s="44"/>
      <c r="O183" s="44"/>
      <c r="P183" s="44"/>
      <c r="Q183" s="44">
        <v>14</v>
      </c>
      <c r="R183" s="44"/>
      <c r="S183" s="44"/>
      <c r="T183" s="44"/>
      <c r="U183" s="44"/>
      <c r="V183" s="44"/>
      <c r="W183" s="44"/>
      <c r="X183" s="44"/>
      <c r="Y183" s="44"/>
      <c r="Z183" s="343" t="s">
        <v>482</v>
      </c>
    </row>
    <row r="184" spans="1:27" s="37" customFormat="1">
      <c r="A184" s="34" t="s">
        <v>542</v>
      </c>
      <c r="B184" s="35" t="s">
        <v>192</v>
      </c>
      <c r="C184" s="44"/>
      <c r="D184" s="62">
        <f t="shared" si="5"/>
        <v>20</v>
      </c>
      <c r="E184" s="62">
        <f t="shared" si="6"/>
        <v>4</v>
      </c>
      <c r="F184" s="62">
        <f t="shared" si="6"/>
        <v>12</v>
      </c>
      <c r="G184" s="62">
        <f t="shared" si="6"/>
        <v>4</v>
      </c>
      <c r="H184" s="44">
        <v>6</v>
      </c>
      <c r="I184" s="44"/>
      <c r="J184" s="44"/>
      <c r="K184" s="44"/>
      <c r="L184" s="44"/>
      <c r="M184" s="44"/>
      <c r="N184" s="44"/>
      <c r="O184" s="44"/>
      <c r="P184" s="44"/>
      <c r="Q184" s="44">
        <v>3</v>
      </c>
      <c r="R184" s="44"/>
      <c r="S184" s="44"/>
      <c r="T184" s="44"/>
      <c r="U184" s="44"/>
      <c r="V184" s="44"/>
      <c r="W184" s="44"/>
      <c r="X184" s="44"/>
      <c r="Y184" s="44"/>
      <c r="Z184" s="343" t="s">
        <v>482</v>
      </c>
    </row>
    <row r="185" spans="1:27" s="37" customFormat="1">
      <c r="A185" s="34" t="s">
        <v>457</v>
      </c>
      <c r="B185" s="35" t="s">
        <v>458</v>
      </c>
      <c r="C185" s="44"/>
      <c r="D185" s="62">
        <f t="shared" si="5"/>
        <v>10</v>
      </c>
      <c r="E185" s="62">
        <f t="shared" si="6"/>
        <v>2</v>
      </c>
      <c r="F185" s="62">
        <f t="shared" si="6"/>
        <v>6</v>
      </c>
      <c r="G185" s="62">
        <f t="shared" si="6"/>
        <v>2</v>
      </c>
      <c r="H185" s="44">
        <v>15</v>
      </c>
      <c r="I185" s="44">
        <v>2</v>
      </c>
      <c r="J185" s="44"/>
      <c r="K185" s="44"/>
      <c r="L185" s="44"/>
      <c r="M185" s="44">
        <v>2</v>
      </c>
      <c r="N185" s="44"/>
      <c r="O185" s="44"/>
      <c r="P185" s="44"/>
      <c r="Q185" s="44">
        <v>7</v>
      </c>
      <c r="R185" s="44">
        <v>1</v>
      </c>
      <c r="S185" s="44"/>
      <c r="T185" s="44"/>
      <c r="U185" s="44"/>
      <c r="V185" s="44">
        <v>1</v>
      </c>
      <c r="W185" s="44"/>
      <c r="X185" s="44"/>
      <c r="Y185" s="44"/>
      <c r="Z185" s="343" t="s">
        <v>482</v>
      </c>
    </row>
    <row r="186" spans="1:27" s="37" customFormat="1">
      <c r="A186" s="34" t="s">
        <v>452</v>
      </c>
      <c r="B186" s="44" t="s">
        <v>328</v>
      </c>
      <c r="C186" s="44"/>
      <c r="D186" s="62">
        <f t="shared" si="5"/>
        <v>5</v>
      </c>
      <c r="E186" s="62">
        <f t="shared" si="6"/>
        <v>1</v>
      </c>
      <c r="F186" s="62">
        <f t="shared" si="6"/>
        <v>3</v>
      </c>
      <c r="G186" s="62">
        <f t="shared" si="6"/>
        <v>1</v>
      </c>
      <c r="H186" s="44">
        <v>16</v>
      </c>
      <c r="I186" s="44"/>
      <c r="J186" s="44"/>
      <c r="K186" s="44"/>
      <c r="L186" s="44"/>
      <c r="M186" s="44"/>
      <c r="N186" s="44"/>
      <c r="O186" s="44"/>
      <c r="P186" s="44"/>
      <c r="Q186" s="44">
        <v>8</v>
      </c>
      <c r="R186" s="44"/>
      <c r="S186" s="44"/>
      <c r="T186" s="44"/>
      <c r="U186" s="44"/>
      <c r="V186" s="44"/>
      <c r="W186" s="44"/>
      <c r="X186" s="44"/>
      <c r="Y186" s="44"/>
      <c r="Z186" s="343" t="s">
        <v>482</v>
      </c>
    </row>
    <row r="187" spans="1:27" s="37" customFormat="1">
      <c r="A187" s="79" t="s">
        <v>484</v>
      </c>
      <c r="B187" s="35" t="s">
        <v>183</v>
      </c>
      <c r="C187" s="44">
        <v>0</v>
      </c>
      <c r="D187" s="62">
        <f t="shared" si="5"/>
        <v>0</v>
      </c>
      <c r="E187" s="44">
        <v>0</v>
      </c>
      <c r="F187" s="44">
        <v>0</v>
      </c>
      <c r="G187" s="44">
        <v>0</v>
      </c>
      <c r="H187" s="44">
        <v>0</v>
      </c>
      <c r="I187" s="44">
        <v>0</v>
      </c>
      <c r="J187" s="44">
        <v>0</v>
      </c>
      <c r="K187" s="44">
        <v>0</v>
      </c>
      <c r="L187" s="44">
        <v>0</v>
      </c>
      <c r="M187" s="44">
        <v>0</v>
      </c>
      <c r="N187" s="44">
        <v>0</v>
      </c>
      <c r="O187" s="44">
        <v>0</v>
      </c>
      <c r="P187" s="44">
        <v>0</v>
      </c>
      <c r="Q187" s="44">
        <v>0</v>
      </c>
      <c r="R187" s="44">
        <v>0</v>
      </c>
      <c r="S187" s="44">
        <v>0</v>
      </c>
      <c r="T187" s="44">
        <v>0</v>
      </c>
      <c r="U187" s="44">
        <v>0</v>
      </c>
      <c r="V187" s="44">
        <v>0</v>
      </c>
      <c r="W187" s="44">
        <v>0</v>
      </c>
      <c r="X187" s="44">
        <v>0</v>
      </c>
      <c r="Y187" s="44">
        <v>0</v>
      </c>
      <c r="Z187" s="343" t="s">
        <v>485</v>
      </c>
    </row>
    <row r="188" spans="1:27" s="37" customFormat="1">
      <c r="A188" s="79" t="s">
        <v>486</v>
      </c>
      <c r="B188" s="35" t="s">
        <v>470</v>
      </c>
      <c r="C188" s="44">
        <v>0</v>
      </c>
      <c r="D188" s="62">
        <f t="shared" si="5"/>
        <v>5</v>
      </c>
      <c r="E188" s="44">
        <v>1</v>
      </c>
      <c r="F188" s="44">
        <v>3</v>
      </c>
      <c r="G188" s="44">
        <v>1</v>
      </c>
      <c r="H188" s="44">
        <v>7</v>
      </c>
      <c r="I188" s="44">
        <v>6</v>
      </c>
      <c r="J188" s="44">
        <v>0</v>
      </c>
      <c r="K188" s="44">
        <v>2</v>
      </c>
      <c r="L188" s="44">
        <v>0</v>
      </c>
      <c r="M188" s="44">
        <v>2</v>
      </c>
      <c r="N188" s="44">
        <v>0</v>
      </c>
      <c r="O188" s="44">
        <v>0</v>
      </c>
      <c r="P188" s="44">
        <v>0</v>
      </c>
      <c r="Q188" s="44">
        <v>0</v>
      </c>
      <c r="R188" s="44">
        <v>7</v>
      </c>
      <c r="S188" s="44">
        <v>7</v>
      </c>
      <c r="T188" s="44">
        <v>2</v>
      </c>
      <c r="U188" s="44">
        <v>0</v>
      </c>
      <c r="V188" s="44">
        <v>0</v>
      </c>
      <c r="W188" s="44">
        <v>2</v>
      </c>
      <c r="X188" s="44">
        <v>0</v>
      </c>
      <c r="Y188" s="44">
        <v>0</v>
      </c>
      <c r="Z188" s="343" t="s">
        <v>485</v>
      </c>
      <c r="AA188" s="373"/>
    </row>
    <row r="189" spans="1:27" s="37" customFormat="1">
      <c r="A189" s="79" t="s">
        <v>315</v>
      </c>
      <c r="B189" s="35" t="s">
        <v>146</v>
      </c>
      <c r="C189" s="44">
        <v>0</v>
      </c>
      <c r="D189" s="62">
        <f t="shared" si="5"/>
        <v>0</v>
      </c>
      <c r="E189" s="44">
        <v>0</v>
      </c>
      <c r="F189" s="44">
        <v>0</v>
      </c>
      <c r="G189" s="44">
        <v>0</v>
      </c>
      <c r="H189" s="44">
        <v>26</v>
      </c>
      <c r="I189" s="44">
        <v>0</v>
      </c>
      <c r="J189" s="44">
        <v>0</v>
      </c>
      <c r="K189" s="44">
        <v>0</v>
      </c>
      <c r="L189" s="44">
        <v>0</v>
      </c>
      <c r="M189" s="44">
        <v>0</v>
      </c>
      <c r="N189" s="44">
        <v>0</v>
      </c>
      <c r="O189" s="44">
        <v>0</v>
      </c>
      <c r="P189" s="44">
        <v>0</v>
      </c>
      <c r="Q189" s="44">
        <v>1</v>
      </c>
      <c r="R189" s="44">
        <v>1</v>
      </c>
      <c r="S189" s="44">
        <v>0</v>
      </c>
      <c r="T189" s="44">
        <v>0</v>
      </c>
      <c r="U189" s="44">
        <v>0</v>
      </c>
      <c r="V189" s="44">
        <v>1</v>
      </c>
      <c r="W189" s="44">
        <v>0</v>
      </c>
      <c r="X189" s="44">
        <v>0</v>
      </c>
      <c r="Y189" s="44">
        <v>0</v>
      </c>
      <c r="Z189" s="343" t="s">
        <v>485</v>
      </c>
      <c r="AA189" s="373"/>
    </row>
    <row r="190" spans="1:27" s="37" customFormat="1">
      <c r="A190" s="79" t="s">
        <v>487</v>
      </c>
      <c r="B190" s="35" t="s">
        <v>192</v>
      </c>
      <c r="C190" s="70">
        <v>0</v>
      </c>
      <c r="D190" s="62">
        <f t="shared" si="5"/>
        <v>0</v>
      </c>
      <c r="E190" s="70">
        <v>0</v>
      </c>
      <c r="F190" s="70">
        <v>0</v>
      </c>
      <c r="G190" s="70">
        <v>0</v>
      </c>
      <c r="H190" s="70">
        <v>2</v>
      </c>
      <c r="I190" s="70">
        <v>0</v>
      </c>
      <c r="J190" s="70">
        <v>0</v>
      </c>
      <c r="K190" s="70">
        <v>0</v>
      </c>
      <c r="L190" s="70">
        <v>0</v>
      </c>
      <c r="M190" s="70">
        <v>0</v>
      </c>
      <c r="N190" s="70">
        <v>0</v>
      </c>
      <c r="O190" s="70">
        <v>0</v>
      </c>
      <c r="P190" s="70">
        <v>0</v>
      </c>
      <c r="Q190" s="70">
        <v>0</v>
      </c>
      <c r="R190" s="70">
        <v>0</v>
      </c>
      <c r="S190" s="70">
        <v>0</v>
      </c>
      <c r="T190" s="70">
        <v>0</v>
      </c>
      <c r="U190" s="70">
        <v>0</v>
      </c>
      <c r="V190" s="70">
        <v>0</v>
      </c>
      <c r="W190" s="70">
        <v>0</v>
      </c>
      <c r="X190" s="70">
        <v>0</v>
      </c>
      <c r="Y190" s="70">
        <v>0</v>
      </c>
      <c r="Z190" s="343" t="s">
        <v>485</v>
      </c>
      <c r="AA190" s="373"/>
    </row>
    <row r="191" spans="1:27" s="37" customFormat="1">
      <c r="A191" s="79" t="s">
        <v>290</v>
      </c>
      <c r="B191" s="35" t="s">
        <v>148</v>
      </c>
      <c r="C191" s="70">
        <v>0</v>
      </c>
      <c r="D191" s="62">
        <f t="shared" si="5"/>
        <v>0</v>
      </c>
      <c r="E191" s="70">
        <v>0</v>
      </c>
      <c r="F191" s="70">
        <v>0</v>
      </c>
      <c r="G191" s="70">
        <v>0</v>
      </c>
      <c r="H191" s="70">
        <v>12</v>
      </c>
      <c r="I191" s="70">
        <v>2</v>
      </c>
      <c r="J191" s="70">
        <v>0</v>
      </c>
      <c r="K191" s="70">
        <v>0</v>
      </c>
      <c r="L191" s="70">
        <v>0</v>
      </c>
      <c r="M191" s="70">
        <v>0</v>
      </c>
      <c r="N191" s="70">
        <v>0</v>
      </c>
      <c r="O191" s="70">
        <v>0</v>
      </c>
      <c r="P191" s="70">
        <v>0</v>
      </c>
      <c r="Q191" s="70">
        <v>3</v>
      </c>
      <c r="R191" s="70">
        <v>0</v>
      </c>
      <c r="S191" s="70">
        <v>0</v>
      </c>
      <c r="T191" s="70">
        <v>0</v>
      </c>
      <c r="U191" s="70">
        <v>0</v>
      </c>
      <c r="V191" s="70">
        <v>0</v>
      </c>
      <c r="W191" s="70">
        <v>0</v>
      </c>
      <c r="X191" s="70">
        <v>0</v>
      </c>
      <c r="Y191" s="70">
        <v>0</v>
      </c>
      <c r="Z191" s="343" t="s">
        <v>485</v>
      </c>
      <c r="AA191" s="373"/>
    </row>
    <row r="192" spans="1:27" s="37" customFormat="1">
      <c r="A192" s="79" t="s">
        <v>488</v>
      </c>
      <c r="B192" s="35" t="s">
        <v>489</v>
      </c>
      <c r="C192" s="70">
        <v>0</v>
      </c>
      <c r="D192" s="62">
        <f t="shared" si="5"/>
        <v>0</v>
      </c>
      <c r="E192" s="70">
        <v>0</v>
      </c>
      <c r="F192" s="70">
        <v>0</v>
      </c>
      <c r="G192" s="70">
        <v>0</v>
      </c>
      <c r="H192" s="70">
        <v>1</v>
      </c>
      <c r="I192" s="70">
        <v>0</v>
      </c>
      <c r="J192" s="70">
        <v>0</v>
      </c>
      <c r="K192" s="70">
        <v>0</v>
      </c>
      <c r="L192" s="70">
        <v>0</v>
      </c>
      <c r="M192" s="70">
        <v>0</v>
      </c>
      <c r="N192" s="70">
        <v>0</v>
      </c>
      <c r="O192" s="70">
        <v>0</v>
      </c>
      <c r="P192" s="70">
        <v>0</v>
      </c>
      <c r="Q192" s="70">
        <v>0</v>
      </c>
      <c r="R192" s="70">
        <v>0</v>
      </c>
      <c r="S192" s="70">
        <v>0</v>
      </c>
      <c r="T192" s="70">
        <v>0</v>
      </c>
      <c r="U192" s="70">
        <v>0</v>
      </c>
      <c r="V192" s="70">
        <v>0</v>
      </c>
      <c r="W192" s="70">
        <v>0</v>
      </c>
      <c r="X192" s="70">
        <v>0</v>
      </c>
      <c r="Y192" s="70">
        <v>0</v>
      </c>
      <c r="Z192" s="343" t="s">
        <v>485</v>
      </c>
      <c r="AA192" s="373"/>
    </row>
    <row r="193" spans="1:27" s="37" customFormat="1">
      <c r="A193" s="79" t="s">
        <v>295</v>
      </c>
      <c r="B193" s="35" t="s">
        <v>296</v>
      </c>
      <c r="C193" s="70">
        <v>0</v>
      </c>
      <c r="D193" s="62">
        <f t="shared" si="5"/>
        <v>5</v>
      </c>
      <c r="E193" s="70">
        <v>3</v>
      </c>
      <c r="F193" s="70">
        <v>0</v>
      </c>
      <c r="G193" s="70">
        <v>2</v>
      </c>
      <c r="H193" s="70">
        <v>26</v>
      </c>
      <c r="I193" s="70">
        <v>11</v>
      </c>
      <c r="J193" s="70">
        <v>5</v>
      </c>
      <c r="K193" s="70">
        <v>1</v>
      </c>
      <c r="L193" s="70">
        <v>2</v>
      </c>
      <c r="M193" s="70">
        <v>8</v>
      </c>
      <c r="N193" s="70">
        <v>5</v>
      </c>
      <c r="O193" s="70">
        <v>1</v>
      </c>
      <c r="P193" s="70">
        <v>1</v>
      </c>
      <c r="Q193" s="70">
        <v>0</v>
      </c>
      <c r="R193" s="70">
        <v>6</v>
      </c>
      <c r="S193" s="70">
        <v>7</v>
      </c>
      <c r="T193" s="70">
        <v>0</v>
      </c>
      <c r="U193" s="70">
        <v>0</v>
      </c>
      <c r="V193" s="70">
        <v>6</v>
      </c>
      <c r="W193" s="70">
        <v>7</v>
      </c>
      <c r="X193" s="70">
        <v>0</v>
      </c>
      <c r="Y193" s="70">
        <v>0</v>
      </c>
      <c r="Z193" s="343" t="s">
        <v>485</v>
      </c>
      <c r="AA193" s="373"/>
    </row>
    <row r="194" spans="1:27" s="37" customFormat="1">
      <c r="A194" s="79" t="s">
        <v>490</v>
      </c>
      <c r="B194" s="35" t="s">
        <v>168</v>
      </c>
      <c r="C194" s="70">
        <v>0</v>
      </c>
      <c r="D194" s="62">
        <f t="shared" si="5"/>
        <v>0</v>
      </c>
      <c r="E194" s="70">
        <v>0</v>
      </c>
      <c r="F194" s="70">
        <v>0</v>
      </c>
      <c r="G194" s="70">
        <v>0</v>
      </c>
      <c r="H194" s="70">
        <v>0</v>
      </c>
      <c r="I194" s="70">
        <v>0</v>
      </c>
      <c r="J194" s="70">
        <v>0</v>
      </c>
      <c r="K194" s="70">
        <v>0</v>
      </c>
      <c r="L194" s="70">
        <v>0</v>
      </c>
      <c r="M194" s="70">
        <v>0</v>
      </c>
      <c r="N194" s="70">
        <v>0</v>
      </c>
      <c r="O194" s="70">
        <v>0</v>
      </c>
      <c r="P194" s="70">
        <v>0</v>
      </c>
      <c r="Q194" s="70">
        <v>0</v>
      </c>
      <c r="R194" s="70">
        <v>0</v>
      </c>
      <c r="S194" s="70">
        <v>0</v>
      </c>
      <c r="T194" s="70">
        <v>0</v>
      </c>
      <c r="U194" s="70">
        <v>0</v>
      </c>
      <c r="V194" s="70">
        <v>0</v>
      </c>
      <c r="W194" s="70">
        <v>0</v>
      </c>
      <c r="X194" s="70">
        <v>0</v>
      </c>
      <c r="Y194" s="70">
        <v>0</v>
      </c>
      <c r="Z194" s="343" t="s">
        <v>485</v>
      </c>
      <c r="AA194" s="373"/>
    </row>
    <row r="195" spans="1:27" s="37" customFormat="1">
      <c r="A195" s="79" t="s">
        <v>335</v>
      </c>
      <c r="B195" s="35" t="s">
        <v>311</v>
      </c>
      <c r="C195" s="70">
        <v>0</v>
      </c>
      <c r="D195" s="62">
        <f t="shared" si="5"/>
        <v>0</v>
      </c>
      <c r="E195" s="70">
        <v>0</v>
      </c>
      <c r="F195" s="70">
        <v>0</v>
      </c>
      <c r="G195" s="70">
        <v>0</v>
      </c>
      <c r="H195" s="70">
        <v>16</v>
      </c>
      <c r="I195" s="70">
        <v>0</v>
      </c>
      <c r="J195" s="70">
        <v>0</v>
      </c>
      <c r="K195" s="70">
        <v>0</v>
      </c>
      <c r="L195" s="70">
        <v>0</v>
      </c>
      <c r="M195" s="70">
        <v>0</v>
      </c>
      <c r="N195" s="70">
        <v>0</v>
      </c>
      <c r="O195" s="70">
        <v>0</v>
      </c>
      <c r="P195" s="70">
        <v>0</v>
      </c>
      <c r="Q195" s="70">
        <v>16</v>
      </c>
      <c r="R195" s="70">
        <v>0</v>
      </c>
      <c r="S195" s="70">
        <v>0</v>
      </c>
      <c r="T195" s="70">
        <v>0</v>
      </c>
      <c r="U195" s="70">
        <v>0</v>
      </c>
      <c r="V195" s="70">
        <v>0</v>
      </c>
      <c r="W195" s="70">
        <v>0</v>
      </c>
      <c r="X195" s="70">
        <v>0</v>
      </c>
      <c r="Y195" s="70">
        <v>0</v>
      </c>
      <c r="Z195" s="343" t="s">
        <v>485</v>
      </c>
      <c r="AA195" s="373"/>
    </row>
    <row r="196" spans="1:27" s="37" customFormat="1">
      <c r="A196" s="79" t="s">
        <v>327</v>
      </c>
      <c r="B196" s="35" t="s">
        <v>328</v>
      </c>
      <c r="C196" s="70">
        <v>0</v>
      </c>
      <c r="D196" s="62">
        <f t="shared" si="5"/>
        <v>0</v>
      </c>
      <c r="E196" s="70">
        <v>0</v>
      </c>
      <c r="F196" s="70">
        <v>0</v>
      </c>
      <c r="G196" s="70">
        <v>0</v>
      </c>
      <c r="H196" s="70">
        <v>0</v>
      </c>
      <c r="I196" s="70">
        <v>1</v>
      </c>
      <c r="J196" s="70">
        <v>0</v>
      </c>
      <c r="K196" s="70">
        <v>0</v>
      </c>
      <c r="L196" s="70">
        <v>0</v>
      </c>
      <c r="M196" s="70">
        <v>0</v>
      </c>
      <c r="N196" s="70">
        <v>0</v>
      </c>
      <c r="O196" s="70">
        <v>0</v>
      </c>
      <c r="P196" s="70">
        <v>0</v>
      </c>
      <c r="Q196" s="70">
        <v>1</v>
      </c>
      <c r="R196" s="70">
        <v>1</v>
      </c>
      <c r="S196" s="70">
        <v>0</v>
      </c>
      <c r="T196" s="70">
        <v>0</v>
      </c>
      <c r="U196" s="70">
        <v>0</v>
      </c>
      <c r="V196" s="70">
        <v>0</v>
      </c>
      <c r="W196" s="70">
        <v>0</v>
      </c>
      <c r="X196" s="70">
        <v>0</v>
      </c>
      <c r="Y196" s="70">
        <v>0</v>
      </c>
      <c r="Z196" s="343" t="s">
        <v>485</v>
      </c>
    </row>
    <row r="197" spans="1:27" s="37" customFormat="1" ht="20.399999999999999">
      <c r="A197" s="79" t="s">
        <v>491</v>
      </c>
      <c r="B197" s="35" t="s">
        <v>255</v>
      </c>
      <c r="C197" s="70">
        <v>0</v>
      </c>
      <c r="D197" s="62">
        <f t="shared" si="5"/>
        <v>0</v>
      </c>
      <c r="E197" s="70">
        <v>0</v>
      </c>
      <c r="F197" s="70">
        <v>0</v>
      </c>
      <c r="G197" s="70">
        <v>0</v>
      </c>
      <c r="H197" s="70">
        <v>0</v>
      </c>
      <c r="I197" s="70">
        <v>0</v>
      </c>
      <c r="J197" s="70">
        <v>0</v>
      </c>
      <c r="K197" s="70">
        <v>0</v>
      </c>
      <c r="L197" s="70">
        <v>0</v>
      </c>
      <c r="M197" s="70">
        <v>0</v>
      </c>
      <c r="N197" s="70">
        <v>0</v>
      </c>
      <c r="O197" s="70">
        <v>0</v>
      </c>
      <c r="P197" s="70">
        <v>0</v>
      </c>
      <c r="Q197" s="70">
        <v>0</v>
      </c>
      <c r="R197" s="70">
        <v>0</v>
      </c>
      <c r="S197" s="70">
        <v>0</v>
      </c>
      <c r="T197" s="70">
        <v>0</v>
      </c>
      <c r="U197" s="70">
        <v>0</v>
      </c>
      <c r="V197" s="70">
        <v>0</v>
      </c>
      <c r="W197" s="70">
        <v>0</v>
      </c>
      <c r="X197" s="70">
        <v>0</v>
      </c>
      <c r="Y197" s="70">
        <v>0</v>
      </c>
      <c r="Z197" s="343" t="s">
        <v>485</v>
      </c>
    </row>
    <row r="198" spans="1:27" s="37" customFormat="1">
      <c r="A198" s="74" t="s">
        <v>456</v>
      </c>
      <c r="B198" s="35" t="s">
        <v>446</v>
      </c>
      <c r="C198" s="44"/>
      <c r="D198" s="62">
        <f t="shared" si="5"/>
        <v>0</v>
      </c>
      <c r="E198" s="62">
        <f t="shared" si="5"/>
        <v>0</v>
      </c>
      <c r="F198" s="62">
        <f t="shared" si="5"/>
        <v>0</v>
      </c>
      <c r="G198" s="62">
        <v>0</v>
      </c>
      <c r="H198" s="62">
        <v>0</v>
      </c>
      <c r="I198" s="62">
        <v>0</v>
      </c>
      <c r="J198" s="62">
        <v>0</v>
      </c>
      <c r="K198" s="62">
        <v>0</v>
      </c>
      <c r="L198" s="62">
        <v>0</v>
      </c>
      <c r="M198" s="62">
        <v>0</v>
      </c>
      <c r="N198" s="62">
        <v>0</v>
      </c>
      <c r="O198" s="62">
        <v>0</v>
      </c>
      <c r="P198" s="62">
        <v>0</v>
      </c>
      <c r="Q198" s="62">
        <v>0</v>
      </c>
      <c r="R198" s="62">
        <v>0</v>
      </c>
      <c r="S198" s="62">
        <v>0</v>
      </c>
      <c r="T198" s="62">
        <v>0</v>
      </c>
      <c r="U198" s="62">
        <v>0</v>
      </c>
      <c r="V198" s="62">
        <v>0</v>
      </c>
      <c r="W198" s="62">
        <v>0</v>
      </c>
      <c r="X198" s="62">
        <v>0</v>
      </c>
      <c r="Y198" s="62">
        <v>0</v>
      </c>
      <c r="Z198" s="343" t="s">
        <v>492</v>
      </c>
    </row>
    <row r="199" spans="1:27" s="37" customFormat="1">
      <c r="A199" s="74" t="s">
        <v>145</v>
      </c>
      <c r="B199" s="35" t="s">
        <v>146</v>
      </c>
      <c r="C199" s="44"/>
      <c r="D199" s="62">
        <f t="shared" ref="D199:F205" si="7">E199+F199+G199</f>
        <v>0</v>
      </c>
      <c r="E199" s="62">
        <f t="shared" si="7"/>
        <v>0</v>
      </c>
      <c r="F199" s="62">
        <f t="shared" si="7"/>
        <v>0</v>
      </c>
      <c r="G199" s="62">
        <v>0</v>
      </c>
      <c r="H199" s="62">
        <v>0</v>
      </c>
      <c r="I199" s="62">
        <v>0</v>
      </c>
      <c r="J199" s="62">
        <v>0</v>
      </c>
      <c r="K199" s="62">
        <v>0</v>
      </c>
      <c r="L199" s="62">
        <v>0</v>
      </c>
      <c r="M199" s="62">
        <v>0</v>
      </c>
      <c r="N199" s="62">
        <v>0</v>
      </c>
      <c r="O199" s="62">
        <v>0</v>
      </c>
      <c r="P199" s="62">
        <v>0</v>
      </c>
      <c r="Q199" s="62">
        <v>0</v>
      </c>
      <c r="R199" s="62">
        <v>0</v>
      </c>
      <c r="S199" s="62">
        <v>0</v>
      </c>
      <c r="T199" s="62">
        <v>0</v>
      </c>
      <c r="U199" s="62">
        <v>0</v>
      </c>
      <c r="V199" s="62">
        <v>0</v>
      </c>
      <c r="W199" s="62">
        <v>0</v>
      </c>
      <c r="X199" s="62">
        <v>0</v>
      </c>
      <c r="Y199" s="62">
        <v>0</v>
      </c>
      <c r="Z199" s="343" t="s">
        <v>492</v>
      </c>
    </row>
    <row r="200" spans="1:27" s="37" customFormat="1">
      <c r="A200" s="74" t="s">
        <v>260</v>
      </c>
      <c r="B200" s="35" t="s">
        <v>311</v>
      </c>
      <c r="C200" s="44"/>
      <c r="D200" s="62">
        <f t="shared" si="7"/>
        <v>0</v>
      </c>
      <c r="E200" s="62">
        <f t="shared" si="7"/>
        <v>0</v>
      </c>
      <c r="F200" s="62">
        <f t="shared" si="7"/>
        <v>0</v>
      </c>
      <c r="G200" s="62">
        <v>0</v>
      </c>
      <c r="H200" s="62">
        <v>0</v>
      </c>
      <c r="I200" s="62">
        <v>0</v>
      </c>
      <c r="J200" s="62">
        <v>0</v>
      </c>
      <c r="K200" s="62">
        <v>0</v>
      </c>
      <c r="L200" s="62">
        <v>0</v>
      </c>
      <c r="M200" s="62">
        <v>0</v>
      </c>
      <c r="N200" s="62">
        <v>0</v>
      </c>
      <c r="O200" s="62">
        <v>0</v>
      </c>
      <c r="P200" s="62">
        <v>0</v>
      </c>
      <c r="Q200" s="62">
        <v>0</v>
      </c>
      <c r="R200" s="62">
        <v>0</v>
      </c>
      <c r="S200" s="62">
        <v>0</v>
      </c>
      <c r="T200" s="62">
        <v>0</v>
      </c>
      <c r="U200" s="62">
        <v>0</v>
      </c>
      <c r="V200" s="62">
        <v>0</v>
      </c>
      <c r="W200" s="62">
        <v>0</v>
      </c>
      <c r="X200" s="62">
        <v>0</v>
      </c>
      <c r="Y200" s="62">
        <v>0</v>
      </c>
      <c r="Z200" s="343" t="s">
        <v>492</v>
      </c>
    </row>
    <row r="201" spans="1:27" s="37" customFormat="1">
      <c r="A201" s="79" t="s">
        <v>477</v>
      </c>
      <c r="B201" s="35" t="s">
        <v>328</v>
      </c>
      <c r="C201" s="44"/>
      <c r="D201" s="62">
        <f t="shared" si="7"/>
        <v>0</v>
      </c>
      <c r="E201" s="62">
        <f t="shared" si="7"/>
        <v>0</v>
      </c>
      <c r="F201" s="62">
        <f t="shared" si="7"/>
        <v>0</v>
      </c>
      <c r="G201" s="62">
        <v>0</v>
      </c>
      <c r="H201" s="62">
        <v>0</v>
      </c>
      <c r="I201" s="62">
        <v>0</v>
      </c>
      <c r="J201" s="62">
        <v>0</v>
      </c>
      <c r="K201" s="62">
        <v>0</v>
      </c>
      <c r="L201" s="62">
        <v>0</v>
      </c>
      <c r="M201" s="62">
        <v>0</v>
      </c>
      <c r="N201" s="62">
        <v>0</v>
      </c>
      <c r="O201" s="62">
        <v>0</v>
      </c>
      <c r="P201" s="62">
        <v>0</v>
      </c>
      <c r="Q201" s="62">
        <v>0</v>
      </c>
      <c r="R201" s="62">
        <v>0</v>
      </c>
      <c r="S201" s="62">
        <v>0</v>
      </c>
      <c r="T201" s="62">
        <v>0</v>
      </c>
      <c r="U201" s="62">
        <v>0</v>
      </c>
      <c r="V201" s="62">
        <v>0</v>
      </c>
      <c r="W201" s="62">
        <v>0</v>
      </c>
      <c r="X201" s="62">
        <v>0</v>
      </c>
      <c r="Y201" s="62">
        <v>0</v>
      </c>
      <c r="Z201" s="343" t="s">
        <v>492</v>
      </c>
    </row>
    <row r="202" spans="1:27" s="37" customFormat="1">
      <c r="A202" s="34" t="s">
        <v>125</v>
      </c>
      <c r="B202" s="35" t="s">
        <v>126</v>
      </c>
      <c r="C202" s="44">
        <v>0</v>
      </c>
      <c r="D202" s="62">
        <f t="shared" si="7"/>
        <v>0</v>
      </c>
      <c r="E202" s="44">
        <v>0</v>
      </c>
      <c r="F202" s="44">
        <v>0</v>
      </c>
      <c r="G202" s="44">
        <v>0</v>
      </c>
      <c r="H202" s="44">
        <v>4</v>
      </c>
      <c r="I202" s="44">
        <v>0</v>
      </c>
      <c r="J202" s="44">
        <v>0</v>
      </c>
      <c r="K202" s="44">
        <v>0</v>
      </c>
      <c r="L202" s="44">
        <v>0</v>
      </c>
      <c r="M202" s="44">
        <v>0</v>
      </c>
      <c r="N202" s="44">
        <v>0</v>
      </c>
      <c r="O202" s="44">
        <v>0</v>
      </c>
      <c r="P202" s="44">
        <v>0</v>
      </c>
      <c r="Q202" s="44">
        <v>3</v>
      </c>
      <c r="R202" s="44">
        <v>0</v>
      </c>
      <c r="S202" s="44">
        <v>0</v>
      </c>
      <c r="T202" s="44">
        <v>0</v>
      </c>
      <c r="U202" s="44">
        <v>0</v>
      </c>
      <c r="V202" s="44">
        <v>0</v>
      </c>
      <c r="W202" s="44">
        <v>0</v>
      </c>
      <c r="X202" s="44">
        <v>0</v>
      </c>
      <c r="Y202" s="44">
        <v>0</v>
      </c>
      <c r="Z202" s="343" t="s">
        <v>493</v>
      </c>
    </row>
    <row r="203" spans="1:27" s="37" customFormat="1">
      <c r="A203" s="34" t="s">
        <v>543</v>
      </c>
      <c r="B203" s="35" t="s">
        <v>235</v>
      </c>
      <c r="C203" s="44">
        <v>0</v>
      </c>
      <c r="D203" s="62">
        <v>3</v>
      </c>
      <c r="E203" s="44">
        <v>0</v>
      </c>
      <c r="F203" s="44">
        <v>2</v>
      </c>
      <c r="G203" s="44">
        <v>1</v>
      </c>
      <c r="H203" s="44">
        <v>18</v>
      </c>
      <c r="I203" s="44">
        <v>3</v>
      </c>
      <c r="J203" s="44">
        <v>3</v>
      </c>
      <c r="K203" s="44">
        <v>0</v>
      </c>
      <c r="L203" s="44">
        <v>0</v>
      </c>
      <c r="M203" s="44">
        <v>3</v>
      </c>
      <c r="N203" s="44">
        <v>1</v>
      </c>
      <c r="O203" s="44">
        <v>0</v>
      </c>
      <c r="P203" s="44">
        <v>0</v>
      </c>
      <c r="Q203" s="44">
        <v>8</v>
      </c>
      <c r="R203" s="44">
        <v>1</v>
      </c>
      <c r="S203" s="44">
        <v>2</v>
      </c>
      <c r="T203" s="44">
        <v>0</v>
      </c>
      <c r="U203" s="44">
        <v>0</v>
      </c>
      <c r="V203" s="44">
        <v>0</v>
      </c>
      <c r="W203" s="44">
        <v>0</v>
      </c>
      <c r="X203" s="44">
        <v>0</v>
      </c>
      <c r="Y203" s="44">
        <v>0</v>
      </c>
      <c r="Z203" s="343" t="s">
        <v>493</v>
      </c>
    </row>
    <row r="204" spans="1:27" s="37" customFormat="1">
      <c r="A204" s="34" t="s">
        <v>544</v>
      </c>
      <c r="B204" s="35" t="s">
        <v>496</v>
      </c>
      <c r="C204" s="44">
        <v>0</v>
      </c>
      <c r="D204" s="62">
        <v>0</v>
      </c>
      <c r="E204" s="44">
        <v>0</v>
      </c>
      <c r="F204" s="44">
        <v>0</v>
      </c>
      <c r="G204" s="44">
        <v>0</v>
      </c>
      <c r="H204" s="44">
        <v>6</v>
      </c>
      <c r="I204" s="44">
        <v>1</v>
      </c>
      <c r="J204" s="44">
        <v>2</v>
      </c>
      <c r="K204" s="44">
        <v>0</v>
      </c>
      <c r="L204" s="44">
        <v>0</v>
      </c>
      <c r="M204" s="44">
        <v>2</v>
      </c>
      <c r="N204" s="44">
        <v>1</v>
      </c>
      <c r="O204" s="44">
        <v>0</v>
      </c>
      <c r="P204" s="44">
        <v>0</v>
      </c>
      <c r="Q204" s="44">
        <v>4</v>
      </c>
      <c r="R204" s="44">
        <v>1</v>
      </c>
      <c r="S204" s="44">
        <v>1</v>
      </c>
      <c r="T204" s="44">
        <v>0</v>
      </c>
      <c r="U204" s="44">
        <v>0</v>
      </c>
      <c r="V204" s="44">
        <v>0</v>
      </c>
      <c r="W204" s="44">
        <v>0</v>
      </c>
      <c r="X204" s="44">
        <v>0</v>
      </c>
      <c r="Y204" s="44">
        <v>0</v>
      </c>
      <c r="Z204" s="343" t="s">
        <v>493</v>
      </c>
    </row>
    <row r="205" spans="1:27" s="37" customFormat="1">
      <c r="A205" s="34" t="s">
        <v>260</v>
      </c>
      <c r="B205" s="35" t="s">
        <v>311</v>
      </c>
      <c r="C205" s="44">
        <v>0</v>
      </c>
      <c r="D205" s="62">
        <f t="shared" si="7"/>
        <v>0</v>
      </c>
      <c r="E205" s="44">
        <v>0</v>
      </c>
      <c r="F205" s="44">
        <v>0</v>
      </c>
      <c r="G205" s="44">
        <v>0</v>
      </c>
      <c r="H205" s="44">
        <v>18</v>
      </c>
      <c r="I205" s="44">
        <v>0</v>
      </c>
      <c r="J205" s="44">
        <v>0</v>
      </c>
      <c r="K205" s="44">
        <v>0</v>
      </c>
      <c r="L205" s="44">
        <v>0</v>
      </c>
      <c r="M205" s="44">
        <v>0</v>
      </c>
      <c r="N205" s="44">
        <v>0</v>
      </c>
      <c r="O205" s="44">
        <v>0</v>
      </c>
      <c r="P205" s="44">
        <v>0</v>
      </c>
      <c r="Q205" s="44">
        <v>0</v>
      </c>
      <c r="R205" s="44">
        <v>0</v>
      </c>
      <c r="S205" s="44">
        <v>0</v>
      </c>
      <c r="T205" s="44">
        <v>0</v>
      </c>
      <c r="U205" s="44">
        <v>0</v>
      </c>
      <c r="V205" s="44">
        <v>0</v>
      </c>
      <c r="W205" s="44">
        <v>0</v>
      </c>
      <c r="X205" s="44">
        <v>0</v>
      </c>
      <c r="Y205" s="44">
        <v>0</v>
      </c>
      <c r="Z205" s="343" t="s">
        <v>493</v>
      </c>
    </row>
    <row r="206" spans="1:27" s="37" customFormat="1" ht="24" customHeight="1">
      <c r="A206" s="34" t="s">
        <v>327</v>
      </c>
      <c r="B206" s="35" t="s">
        <v>328</v>
      </c>
      <c r="C206" s="62">
        <v>0</v>
      </c>
      <c r="D206" s="62">
        <f>E206+F206+G206</f>
        <v>0</v>
      </c>
      <c r="E206" s="62">
        <v>0</v>
      </c>
      <c r="F206" s="62">
        <v>0</v>
      </c>
      <c r="G206" s="62">
        <v>0</v>
      </c>
      <c r="H206" s="62">
        <v>17</v>
      </c>
      <c r="I206" s="62">
        <v>6</v>
      </c>
      <c r="J206" s="62">
        <v>1</v>
      </c>
      <c r="K206" s="62">
        <v>1</v>
      </c>
      <c r="L206" s="62">
        <v>0</v>
      </c>
      <c r="M206" s="62">
        <v>0</v>
      </c>
      <c r="N206" s="62">
        <v>0</v>
      </c>
      <c r="O206" s="62">
        <v>0</v>
      </c>
      <c r="P206" s="62">
        <v>0</v>
      </c>
      <c r="Q206" s="62">
        <v>9</v>
      </c>
      <c r="R206" s="62">
        <v>1</v>
      </c>
      <c r="S206" s="62">
        <v>0</v>
      </c>
      <c r="T206" s="62">
        <v>0</v>
      </c>
      <c r="U206" s="62">
        <v>0</v>
      </c>
      <c r="V206" s="62">
        <v>0</v>
      </c>
      <c r="W206" s="62">
        <v>0</v>
      </c>
      <c r="X206" s="62">
        <v>0</v>
      </c>
      <c r="Y206" s="62">
        <v>0</v>
      </c>
      <c r="Z206" s="343" t="s">
        <v>497</v>
      </c>
    </row>
    <row r="207" spans="1:27" s="37" customFormat="1">
      <c r="A207" s="34" t="s">
        <v>545</v>
      </c>
      <c r="B207" s="35" t="s">
        <v>499</v>
      </c>
      <c r="C207" s="44"/>
      <c r="D207" s="62">
        <v>1</v>
      </c>
      <c r="E207" s="44"/>
      <c r="F207" s="44"/>
      <c r="G207" s="44">
        <v>1</v>
      </c>
      <c r="H207" s="44">
        <v>8</v>
      </c>
      <c r="I207" s="44">
        <v>3</v>
      </c>
      <c r="J207" s="44"/>
      <c r="K207" s="44"/>
      <c r="L207" s="44"/>
      <c r="M207" s="44">
        <v>1</v>
      </c>
      <c r="N207" s="44"/>
      <c r="O207" s="44"/>
      <c r="P207" s="44"/>
      <c r="Q207" s="44">
        <v>6</v>
      </c>
      <c r="R207" s="44">
        <v>4</v>
      </c>
      <c r="S207" s="44">
        <v>2</v>
      </c>
      <c r="T207" s="44"/>
      <c r="U207" s="44"/>
      <c r="V207" s="44"/>
      <c r="W207" s="44">
        <v>2</v>
      </c>
      <c r="X207" s="44"/>
      <c r="Y207" s="44"/>
      <c r="Z207" s="343" t="s">
        <v>500</v>
      </c>
    </row>
    <row r="208" spans="1:27" s="37" customFormat="1">
      <c r="A208" s="34" t="s">
        <v>335</v>
      </c>
      <c r="B208" s="35" t="s">
        <v>311</v>
      </c>
      <c r="C208" s="44"/>
      <c r="D208" s="62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>
        <v>34</v>
      </c>
      <c r="R208" s="44"/>
      <c r="S208" s="44"/>
      <c r="T208" s="44"/>
      <c r="U208" s="44"/>
      <c r="V208" s="44"/>
      <c r="W208" s="44"/>
      <c r="X208" s="44"/>
      <c r="Y208" s="44"/>
      <c r="Z208" s="343" t="s">
        <v>500</v>
      </c>
    </row>
    <row r="209" spans="1:26" s="37" customFormat="1">
      <c r="A209" s="34" t="s">
        <v>546</v>
      </c>
      <c r="B209" s="35" t="s">
        <v>150</v>
      </c>
      <c r="C209" s="44"/>
      <c r="D209" s="62"/>
      <c r="E209" s="44"/>
      <c r="F209" s="44"/>
      <c r="G209" s="44"/>
      <c r="H209" s="44">
        <v>14</v>
      </c>
      <c r="I209" s="44"/>
      <c r="J209" s="44"/>
      <c r="K209" s="44"/>
      <c r="L209" s="44"/>
      <c r="M209" s="44"/>
      <c r="N209" s="44"/>
      <c r="O209" s="44"/>
      <c r="P209" s="44"/>
      <c r="Q209" s="44">
        <v>12</v>
      </c>
      <c r="R209" s="44"/>
      <c r="S209" s="44"/>
      <c r="T209" s="44"/>
      <c r="U209" s="44"/>
      <c r="V209" s="44"/>
      <c r="W209" s="44"/>
      <c r="X209" s="44"/>
      <c r="Y209" s="44"/>
      <c r="Z209" s="343" t="s">
        <v>500</v>
      </c>
    </row>
    <row r="210" spans="1:26" s="37" customFormat="1">
      <c r="A210" s="34" t="s">
        <v>508</v>
      </c>
      <c r="B210" s="35" t="s">
        <v>144</v>
      </c>
      <c r="C210" s="44"/>
      <c r="D210" s="62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343" t="s">
        <v>500</v>
      </c>
    </row>
    <row r="211" spans="1:26" s="37" customFormat="1">
      <c r="A211" s="34" t="s">
        <v>315</v>
      </c>
      <c r="B211" s="35" t="s">
        <v>146</v>
      </c>
      <c r="C211" s="44"/>
      <c r="D211" s="62"/>
      <c r="E211" s="44"/>
      <c r="F211" s="44"/>
      <c r="G211" s="44"/>
      <c r="H211" s="44">
        <v>6</v>
      </c>
      <c r="I211" s="44">
        <v>1</v>
      </c>
      <c r="J211" s="44"/>
      <c r="K211" s="44"/>
      <c r="L211" s="44"/>
      <c r="M211" s="44"/>
      <c r="N211" s="44"/>
      <c r="O211" s="44"/>
      <c r="P211" s="44"/>
      <c r="Q211" s="44">
        <v>7</v>
      </c>
      <c r="R211" s="44"/>
      <c r="S211" s="44"/>
      <c r="T211" s="44"/>
      <c r="U211" s="44"/>
      <c r="V211" s="44"/>
      <c r="W211" s="44"/>
      <c r="X211" s="44"/>
      <c r="Y211" s="44"/>
      <c r="Z211" s="343" t="s">
        <v>500</v>
      </c>
    </row>
    <row r="212" spans="1:26" s="37" customFormat="1">
      <c r="A212" s="34" t="s">
        <v>213</v>
      </c>
      <c r="B212" s="35" t="s">
        <v>220</v>
      </c>
      <c r="C212" s="44"/>
      <c r="D212" s="62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>
        <v>1</v>
      </c>
      <c r="U212" s="44"/>
      <c r="V212" s="44"/>
      <c r="W212" s="44"/>
      <c r="X212" s="44">
        <v>1</v>
      </c>
      <c r="Y212" s="44"/>
      <c r="Z212" s="343" t="s">
        <v>500</v>
      </c>
    </row>
    <row r="213" spans="1:26" s="37" customFormat="1">
      <c r="A213" s="34" t="s">
        <v>466</v>
      </c>
      <c r="B213" s="35" t="s">
        <v>154</v>
      </c>
      <c r="C213" s="44"/>
      <c r="D213" s="62"/>
      <c r="E213" s="44"/>
      <c r="F213" s="44"/>
      <c r="G213" s="44"/>
      <c r="H213" s="44">
        <v>12</v>
      </c>
      <c r="I213" s="44">
        <v>1</v>
      </c>
      <c r="J213" s="44">
        <v>2</v>
      </c>
      <c r="K213" s="44"/>
      <c r="L213" s="44"/>
      <c r="M213" s="44"/>
      <c r="N213" s="44">
        <v>1</v>
      </c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343" t="s">
        <v>500</v>
      </c>
    </row>
    <row r="214" spans="1:26" s="37" customFormat="1">
      <c r="A214" s="34" t="s">
        <v>547</v>
      </c>
      <c r="B214" s="35" t="s">
        <v>310</v>
      </c>
      <c r="C214" s="44"/>
      <c r="D214" s="62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343" t="s">
        <v>500</v>
      </c>
    </row>
    <row r="215" spans="1:26" s="37" customFormat="1">
      <c r="A215" s="34" t="s">
        <v>548</v>
      </c>
      <c r="B215" s="35" t="s">
        <v>308</v>
      </c>
      <c r="C215" s="44"/>
      <c r="D215" s="62"/>
      <c r="E215" s="44"/>
      <c r="F215" s="44"/>
      <c r="G215" s="44"/>
      <c r="H215" s="44">
        <v>14</v>
      </c>
      <c r="I215" s="44">
        <v>3</v>
      </c>
      <c r="J215" s="44"/>
      <c r="K215" s="44"/>
      <c r="L215" s="44"/>
      <c r="M215" s="44">
        <v>3</v>
      </c>
      <c r="N215" s="44"/>
      <c r="O215" s="44"/>
      <c r="P215" s="44"/>
      <c r="Q215" s="44">
        <v>13</v>
      </c>
      <c r="R215" s="44"/>
      <c r="S215" s="44"/>
      <c r="T215" s="44"/>
      <c r="U215" s="44"/>
      <c r="V215" s="44"/>
      <c r="W215" s="44"/>
      <c r="X215" s="44"/>
      <c r="Y215" s="44"/>
      <c r="Z215" s="343" t="s">
        <v>500</v>
      </c>
    </row>
    <row r="216" spans="1:26" s="37" customFormat="1">
      <c r="A216" s="34" t="s">
        <v>213</v>
      </c>
      <c r="B216" s="354" t="s">
        <v>220</v>
      </c>
      <c r="C216" s="44">
        <v>0</v>
      </c>
      <c r="D216" s="62">
        <f t="shared" ref="D216:D220" si="8">E216+F216+G216</f>
        <v>0</v>
      </c>
      <c r="E216" s="44">
        <v>0</v>
      </c>
      <c r="F216" s="44">
        <v>0</v>
      </c>
      <c r="G216" s="44">
        <v>0</v>
      </c>
      <c r="H216" s="44">
        <v>0</v>
      </c>
      <c r="I216" s="44">
        <v>0</v>
      </c>
      <c r="J216" s="44">
        <v>0</v>
      </c>
      <c r="K216" s="44">
        <v>0</v>
      </c>
      <c r="L216" s="44">
        <v>0</v>
      </c>
      <c r="M216" s="44">
        <v>0</v>
      </c>
      <c r="N216" s="44">
        <v>0</v>
      </c>
      <c r="O216" s="44">
        <v>0</v>
      </c>
      <c r="P216" s="44">
        <v>0</v>
      </c>
      <c r="Q216" s="44">
        <v>0</v>
      </c>
      <c r="R216" s="44">
        <v>0</v>
      </c>
      <c r="S216" s="44">
        <v>0</v>
      </c>
      <c r="T216" s="44">
        <v>0</v>
      </c>
      <c r="U216" s="44">
        <v>0</v>
      </c>
      <c r="V216" s="44">
        <v>0</v>
      </c>
      <c r="W216" s="44">
        <v>0</v>
      </c>
      <c r="X216" s="44">
        <v>0</v>
      </c>
      <c r="Y216" s="44">
        <v>0</v>
      </c>
      <c r="Z216" s="343" t="s">
        <v>501</v>
      </c>
    </row>
    <row r="217" spans="1:26" s="37" customFormat="1">
      <c r="A217" s="34" t="s">
        <v>502</v>
      </c>
      <c r="B217" s="354" t="s">
        <v>192</v>
      </c>
      <c r="C217" s="44">
        <v>0</v>
      </c>
      <c r="D217" s="62">
        <f t="shared" si="8"/>
        <v>0</v>
      </c>
      <c r="E217" s="44">
        <v>0</v>
      </c>
      <c r="F217" s="44">
        <v>0</v>
      </c>
      <c r="G217" s="44">
        <v>0</v>
      </c>
      <c r="H217" s="44">
        <v>0</v>
      </c>
      <c r="I217" s="44">
        <v>0</v>
      </c>
      <c r="J217" s="44">
        <v>0</v>
      </c>
      <c r="K217" s="44">
        <v>0</v>
      </c>
      <c r="L217" s="44">
        <v>0</v>
      </c>
      <c r="M217" s="44">
        <v>0</v>
      </c>
      <c r="N217" s="44">
        <v>0</v>
      </c>
      <c r="O217" s="44">
        <v>0</v>
      </c>
      <c r="P217" s="44">
        <v>0</v>
      </c>
      <c r="Q217" s="44">
        <v>0</v>
      </c>
      <c r="R217" s="44">
        <v>0</v>
      </c>
      <c r="S217" s="44">
        <v>0</v>
      </c>
      <c r="T217" s="44">
        <v>0</v>
      </c>
      <c r="U217" s="44">
        <v>0</v>
      </c>
      <c r="V217" s="44">
        <v>0</v>
      </c>
      <c r="W217" s="44">
        <v>0</v>
      </c>
      <c r="X217" s="44">
        <v>0</v>
      </c>
      <c r="Y217" s="44">
        <v>0</v>
      </c>
      <c r="Z217" s="343" t="s">
        <v>501</v>
      </c>
    </row>
    <row r="218" spans="1:26" s="37" customFormat="1">
      <c r="A218" s="34" t="s">
        <v>335</v>
      </c>
      <c r="B218" s="354" t="s">
        <v>311</v>
      </c>
      <c r="C218" s="44">
        <v>0</v>
      </c>
      <c r="D218" s="62">
        <f t="shared" si="8"/>
        <v>0</v>
      </c>
      <c r="E218" s="44">
        <v>0</v>
      </c>
      <c r="F218" s="44">
        <v>0</v>
      </c>
      <c r="G218" s="44">
        <v>0</v>
      </c>
      <c r="H218" s="44">
        <v>0</v>
      </c>
      <c r="I218" s="44">
        <v>0</v>
      </c>
      <c r="J218" s="44">
        <v>0</v>
      </c>
      <c r="K218" s="44">
        <v>0</v>
      </c>
      <c r="L218" s="44">
        <v>0</v>
      </c>
      <c r="M218" s="44">
        <v>0</v>
      </c>
      <c r="N218" s="44">
        <v>0</v>
      </c>
      <c r="O218" s="44">
        <v>0</v>
      </c>
      <c r="P218" s="44">
        <v>0</v>
      </c>
      <c r="Q218" s="44">
        <v>0</v>
      </c>
      <c r="R218" s="44">
        <v>0</v>
      </c>
      <c r="S218" s="44">
        <v>0</v>
      </c>
      <c r="T218" s="44">
        <v>0</v>
      </c>
      <c r="U218" s="44">
        <v>0</v>
      </c>
      <c r="V218" s="44">
        <v>0</v>
      </c>
      <c r="W218" s="44">
        <v>0</v>
      </c>
      <c r="X218" s="44">
        <v>0</v>
      </c>
      <c r="Y218" s="44">
        <v>0</v>
      </c>
      <c r="Z218" s="343" t="s">
        <v>501</v>
      </c>
    </row>
    <row r="219" spans="1:26">
      <c r="A219" s="364" t="s">
        <v>484</v>
      </c>
      <c r="B219" s="35" t="s">
        <v>183</v>
      </c>
      <c r="C219" s="9"/>
      <c r="D219" s="67">
        <f t="shared" si="8"/>
        <v>0</v>
      </c>
      <c r="E219" s="9">
        <v>0</v>
      </c>
      <c r="F219" s="9">
        <v>0</v>
      </c>
      <c r="G219" s="9">
        <v>0</v>
      </c>
      <c r="H219" s="9">
        <v>4</v>
      </c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v>0</v>
      </c>
      <c r="P219" s="9">
        <v>0</v>
      </c>
      <c r="Q219" s="9">
        <v>0</v>
      </c>
      <c r="R219" s="9">
        <v>0</v>
      </c>
      <c r="S219" s="9">
        <v>0</v>
      </c>
      <c r="T219" s="9">
        <v>0</v>
      </c>
      <c r="U219" s="9">
        <v>0</v>
      </c>
      <c r="V219" s="9">
        <v>0</v>
      </c>
      <c r="W219" s="9">
        <v>0</v>
      </c>
      <c r="X219" s="9">
        <v>0</v>
      </c>
      <c r="Y219" s="9">
        <v>0</v>
      </c>
      <c r="Z219" s="343" t="s">
        <v>503</v>
      </c>
    </row>
    <row r="220" spans="1:26">
      <c r="A220" s="364" t="s">
        <v>212</v>
      </c>
      <c r="B220" s="35" t="s">
        <v>126</v>
      </c>
      <c r="C220" s="9"/>
      <c r="D220" s="67">
        <f t="shared" si="8"/>
        <v>0</v>
      </c>
      <c r="E220" s="9">
        <v>0</v>
      </c>
      <c r="F220" s="9">
        <v>0</v>
      </c>
      <c r="G220" s="9">
        <v>0</v>
      </c>
      <c r="H220" s="9">
        <v>0</v>
      </c>
      <c r="I220" s="9">
        <v>3</v>
      </c>
      <c r="J220" s="9">
        <v>3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5</v>
      </c>
      <c r="R220" s="9">
        <v>1</v>
      </c>
      <c r="S220" s="9">
        <v>0</v>
      </c>
      <c r="T220" s="9">
        <v>0</v>
      </c>
      <c r="U220" s="9">
        <v>0</v>
      </c>
      <c r="V220" s="9">
        <v>0</v>
      </c>
      <c r="W220" s="9">
        <v>0</v>
      </c>
      <c r="X220" s="9">
        <v>0</v>
      </c>
      <c r="Y220" s="9">
        <v>0</v>
      </c>
      <c r="Z220" s="343" t="s">
        <v>503</v>
      </c>
    </row>
    <row r="221" spans="1:26">
      <c r="A221" s="364" t="s">
        <v>206</v>
      </c>
      <c r="B221" s="363" t="s">
        <v>130</v>
      </c>
      <c r="C221" s="9"/>
      <c r="D221" s="67">
        <v>1</v>
      </c>
      <c r="E221" s="9">
        <v>0</v>
      </c>
      <c r="F221" s="9">
        <v>0</v>
      </c>
      <c r="G221" s="9">
        <v>1</v>
      </c>
      <c r="H221" s="9">
        <v>5</v>
      </c>
      <c r="I221" s="9">
        <v>1</v>
      </c>
      <c r="J221" s="9">
        <v>0</v>
      </c>
      <c r="K221" s="9">
        <v>0</v>
      </c>
      <c r="L221" s="9">
        <v>0</v>
      </c>
      <c r="M221" s="9">
        <v>0</v>
      </c>
      <c r="N221" s="9">
        <v>0</v>
      </c>
      <c r="O221" s="9">
        <v>0</v>
      </c>
      <c r="P221" s="9">
        <v>0</v>
      </c>
      <c r="Q221" s="9">
        <v>0</v>
      </c>
      <c r="R221" s="9">
        <v>0</v>
      </c>
      <c r="S221" s="9">
        <v>0</v>
      </c>
      <c r="T221" s="9">
        <v>0</v>
      </c>
      <c r="U221" s="9">
        <v>0</v>
      </c>
      <c r="V221" s="9">
        <v>0</v>
      </c>
      <c r="W221" s="9">
        <v>0</v>
      </c>
      <c r="X221" s="9">
        <v>0</v>
      </c>
      <c r="Y221" s="9">
        <v>0</v>
      </c>
      <c r="Z221" s="343" t="s">
        <v>503</v>
      </c>
    </row>
    <row r="222" spans="1:26">
      <c r="A222" s="374" t="s">
        <v>302</v>
      </c>
      <c r="B222" s="363" t="s">
        <v>446</v>
      </c>
      <c r="C222" s="375"/>
      <c r="D222" s="375">
        <v>0</v>
      </c>
      <c r="E222" s="375">
        <v>0</v>
      </c>
      <c r="F222" s="375">
        <v>0</v>
      </c>
      <c r="G222" s="375">
        <v>0</v>
      </c>
      <c r="H222" s="375">
        <v>0</v>
      </c>
      <c r="I222" s="375">
        <v>0</v>
      </c>
      <c r="J222" s="375">
        <v>0</v>
      </c>
      <c r="K222" s="375">
        <v>0</v>
      </c>
      <c r="L222" s="375">
        <v>0</v>
      </c>
      <c r="M222" s="375">
        <v>0</v>
      </c>
      <c r="N222" s="375">
        <v>0</v>
      </c>
      <c r="O222" s="375">
        <v>0</v>
      </c>
      <c r="P222" s="375">
        <v>0</v>
      </c>
      <c r="Q222" s="375">
        <v>0</v>
      </c>
      <c r="R222" s="375">
        <v>0</v>
      </c>
      <c r="S222" s="375">
        <v>0</v>
      </c>
      <c r="T222" s="375">
        <v>0</v>
      </c>
      <c r="U222" s="375">
        <v>0</v>
      </c>
      <c r="V222" s="375">
        <v>0</v>
      </c>
      <c r="W222" s="375">
        <v>0</v>
      </c>
      <c r="X222" s="375">
        <v>0</v>
      </c>
      <c r="Y222" s="375">
        <v>0</v>
      </c>
      <c r="Z222" s="343" t="s">
        <v>503</v>
      </c>
    </row>
    <row r="223" spans="1:26">
      <c r="A223" s="374" t="s">
        <v>549</v>
      </c>
      <c r="B223" s="354" t="s">
        <v>446</v>
      </c>
      <c r="C223" s="375"/>
      <c r="D223" s="375">
        <v>0</v>
      </c>
      <c r="E223" s="375">
        <v>0</v>
      </c>
      <c r="F223" s="375">
        <v>0</v>
      </c>
      <c r="G223" s="375">
        <v>0</v>
      </c>
      <c r="H223" s="375">
        <v>1</v>
      </c>
      <c r="I223" s="375">
        <v>1</v>
      </c>
      <c r="J223" s="375">
        <v>0</v>
      </c>
      <c r="K223" s="375">
        <v>0</v>
      </c>
      <c r="L223" s="375">
        <v>0</v>
      </c>
      <c r="M223" s="375">
        <v>0</v>
      </c>
      <c r="N223" s="375">
        <v>0</v>
      </c>
      <c r="O223" s="375">
        <v>0</v>
      </c>
      <c r="P223" s="375">
        <v>0</v>
      </c>
      <c r="Q223" s="375">
        <v>0</v>
      </c>
      <c r="R223" s="375">
        <v>0</v>
      </c>
      <c r="S223" s="375">
        <v>0</v>
      </c>
      <c r="T223" s="375">
        <v>0</v>
      </c>
      <c r="U223" s="375">
        <v>0</v>
      </c>
      <c r="V223" s="375">
        <v>0</v>
      </c>
      <c r="W223" s="375">
        <v>0</v>
      </c>
      <c r="X223" s="375">
        <v>0</v>
      </c>
      <c r="Y223" s="375">
        <v>0</v>
      </c>
      <c r="Z223" s="343" t="s">
        <v>503</v>
      </c>
    </row>
    <row r="224" spans="1:26">
      <c r="A224" s="374" t="s">
        <v>335</v>
      </c>
      <c r="B224" s="50" t="s">
        <v>311</v>
      </c>
      <c r="C224" s="375"/>
      <c r="D224" s="375">
        <v>0</v>
      </c>
      <c r="E224" s="375">
        <v>0</v>
      </c>
      <c r="F224" s="375">
        <v>0</v>
      </c>
      <c r="G224" s="375">
        <v>0</v>
      </c>
      <c r="H224" s="375">
        <v>0</v>
      </c>
      <c r="I224" s="375">
        <v>0</v>
      </c>
      <c r="J224" s="375">
        <v>0</v>
      </c>
      <c r="K224" s="375">
        <v>0</v>
      </c>
      <c r="L224" s="375">
        <v>0</v>
      </c>
      <c r="M224" s="375">
        <v>0</v>
      </c>
      <c r="N224" s="375">
        <v>0</v>
      </c>
      <c r="O224" s="375">
        <v>0</v>
      </c>
      <c r="P224" s="375">
        <v>0</v>
      </c>
      <c r="Q224" s="375">
        <v>0</v>
      </c>
      <c r="R224" s="375">
        <v>0</v>
      </c>
      <c r="S224" s="375">
        <v>0</v>
      </c>
      <c r="T224" s="375">
        <v>0</v>
      </c>
      <c r="U224" s="375">
        <v>0</v>
      </c>
      <c r="V224" s="375">
        <v>0</v>
      </c>
      <c r="W224" s="375">
        <v>0</v>
      </c>
      <c r="X224" s="375">
        <v>0</v>
      </c>
      <c r="Y224" s="375">
        <v>0</v>
      </c>
      <c r="Z224" s="343" t="s">
        <v>503</v>
      </c>
    </row>
    <row r="225" spans="1:26" s="37" customFormat="1">
      <c r="A225" s="34" t="s">
        <v>335</v>
      </c>
      <c r="B225" s="354" t="s">
        <v>311</v>
      </c>
      <c r="C225" s="44">
        <v>0</v>
      </c>
      <c r="D225" s="62">
        <f t="shared" ref="D225" si="9">E225+F225+G225</f>
        <v>0</v>
      </c>
      <c r="E225" s="44">
        <v>0</v>
      </c>
      <c r="F225" s="44">
        <v>0</v>
      </c>
      <c r="G225" s="44">
        <v>0</v>
      </c>
      <c r="H225" s="44">
        <v>0</v>
      </c>
      <c r="I225" s="44">
        <v>0</v>
      </c>
      <c r="J225" s="44">
        <v>0</v>
      </c>
      <c r="K225" s="44"/>
      <c r="L225" s="44">
        <v>0</v>
      </c>
      <c r="M225" s="44">
        <v>0</v>
      </c>
      <c r="N225" s="44"/>
      <c r="O225" s="44">
        <v>0</v>
      </c>
      <c r="P225" s="44">
        <v>0</v>
      </c>
      <c r="Q225" s="44">
        <v>0</v>
      </c>
      <c r="R225" s="44">
        <v>0</v>
      </c>
      <c r="S225" s="44">
        <v>0</v>
      </c>
      <c r="T225" s="44">
        <v>0</v>
      </c>
      <c r="U225" s="44">
        <v>0</v>
      </c>
      <c r="V225" s="44">
        <v>0</v>
      </c>
      <c r="W225" s="44">
        <v>0</v>
      </c>
      <c r="X225" s="44">
        <v>0</v>
      </c>
      <c r="Y225" s="44">
        <v>0</v>
      </c>
      <c r="Z225" s="343" t="s">
        <v>504</v>
      </c>
    </row>
    <row r="226" spans="1:26" s="37" customFormat="1">
      <c r="A226" s="34" t="s">
        <v>302</v>
      </c>
      <c r="B226" s="354" t="s">
        <v>446</v>
      </c>
      <c r="C226" s="44">
        <v>0</v>
      </c>
      <c r="D226" s="62">
        <v>0</v>
      </c>
      <c r="E226" s="44">
        <v>0</v>
      </c>
      <c r="F226" s="44">
        <v>0</v>
      </c>
      <c r="G226" s="44">
        <v>0</v>
      </c>
      <c r="H226" s="44">
        <v>0</v>
      </c>
      <c r="I226" s="44">
        <v>0</v>
      </c>
      <c r="J226" s="44">
        <v>0</v>
      </c>
      <c r="K226" s="44">
        <v>0</v>
      </c>
      <c r="L226" s="44">
        <v>0</v>
      </c>
      <c r="M226" s="44">
        <v>0</v>
      </c>
      <c r="N226" s="44">
        <v>0</v>
      </c>
      <c r="O226" s="44">
        <v>0</v>
      </c>
      <c r="P226" s="44">
        <v>0</v>
      </c>
      <c r="Q226" s="44">
        <v>0</v>
      </c>
      <c r="R226" s="44">
        <v>0</v>
      </c>
      <c r="S226" s="44">
        <v>0</v>
      </c>
      <c r="T226" s="44">
        <v>0</v>
      </c>
      <c r="U226" s="44">
        <v>0</v>
      </c>
      <c r="V226" s="44">
        <v>0</v>
      </c>
      <c r="W226" s="44">
        <v>0</v>
      </c>
      <c r="X226" s="44">
        <v>0</v>
      </c>
      <c r="Y226" s="44">
        <v>0</v>
      </c>
      <c r="Z226" s="343" t="s">
        <v>504</v>
      </c>
    </row>
    <row r="227" spans="1:26" s="37" customFormat="1" ht="12" customHeight="1">
      <c r="A227" s="34" t="s">
        <v>145</v>
      </c>
      <c r="B227" s="58" t="s">
        <v>146</v>
      </c>
      <c r="C227" s="44"/>
      <c r="D227" s="44">
        <f>E227+F227+G227</f>
        <v>3</v>
      </c>
      <c r="E227" s="44">
        <v>0</v>
      </c>
      <c r="F227" s="44">
        <v>1</v>
      </c>
      <c r="G227" s="44">
        <v>2</v>
      </c>
      <c r="H227" s="376">
        <v>35</v>
      </c>
      <c r="I227" s="44">
        <v>1</v>
      </c>
      <c r="J227" s="44">
        <v>2</v>
      </c>
      <c r="K227" s="44"/>
      <c r="L227" s="44"/>
      <c r="M227" s="44">
        <v>0</v>
      </c>
      <c r="N227" s="44">
        <v>2</v>
      </c>
      <c r="O227" s="44"/>
      <c r="P227" s="44"/>
      <c r="Q227" s="376">
        <v>16</v>
      </c>
      <c r="R227" s="44">
        <v>1</v>
      </c>
      <c r="S227" s="44"/>
      <c r="T227" s="44"/>
      <c r="U227" s="44"/>
      <c r="V227" s="44">
        <v>1</v>
      </c>
      <c r="W227" s="44"/>
      <c r="X227" s="44"/>
      <c r="Y227" s="44"/>
      <c r="Z227" s="343" t="s">
        <v>505</v>
      </c>
    </row>
    <row r="228" spans="1:26" s="37" customFormat="1">
      <c r="A228" s="34" t="s">
        <v>260</v>
      </c>
      <c r="B228" s="58" t="s">
        <v>311</v>
      </c>
      <c r="C228" s="44"/>
      <c r="D228" s="44">
        <f>E228+F228+G228</f>
        <v>0</v>
      </c>
      <c r="E228" s="44"/>
      <c r="F228" s="44"/>
      <c r="G228" s="44"/>
      <c r="H228" s="44">
        <v>8</v>
      </c>
      <c r="I228" s="44"/>
      <c r="J228" s="44"/>
      <c r="K228" s="44"/>
      <c r="L228" s="44"/>
      <c r="M228" s="44"/>
      <c r="N228" s="44"/>
      <c r="O228" s="44"/>
      <c r="P228" s="44"/>
      <c r="Q228" s="44">
        <v>5</v>
      </c>
      <c r="R228" s="44"/>
      <c r="S228" s="44"/>
      <c r="T228" s="44"/>
      <c r="U228" s="44"/>
      <c r="V228" s="44"/>
      <c r="W228" s="44"/>
      <c r="X228" s="44"/>
      <c r="Y228" s="44"/>
      <c r="Z228" s="343" t="s">
        <v>505</v>
      </c>
    </row>
    <row r="229" spans="1:26" s="37" customFormat="1" ht="26.25" customHeight="1">
      <c r="A229" s="34" t="s">
        <v>35</v>
      </c>
      <c r="B229" s="35" t="s">
        <v>36</v>
      </c>
      <c r="C229" s="44"/>
      <c r="D229" s="62">
        <f t="shared" ref="D229:D242" si="10">E229+F229+G229</f>
        <v>0</v>
      </c>
      <c r="E229" s="44">
        <v>0</v>
      </c>
      <c r="F229" s="44">
        <v>0</v>
      </c>
      <c r="G229" s="44">
        <v>0</v>
      </c>
      <c r="H229" s="44">
        <v>13</v>
      </c>
      <c r="I229" s="44">
        <v>3</v>
      </c>
      <c r="J229" s="44">
        <v>4</v>
      </c>
      <c r="K229" s="44">
        <v>0</v>
      </c>
      <c r="L229" s="44">
        <v>0</v>
      </c>
      <c r="M229" s="44">
        <v>3</v>
      </c>
      <c r="N229" s="44">
        <v>4</v>
      </c>
      <c r="O229" s="44">
        <v>0</v>
      </c>
      <c r="P229" s="44">
        <v>0</v>
      </c>
      <c r="Q229" s="44">
        <v>23</v>
      </c>
      <c r="R229" s="44">
        <v>7</v>
      </c>
      <c r="S229" s="44">
        <v>5</v>
      </c>
      <c r="T229" s="44">
        <v>0</v>
      </c>
      <c r="U229" s="44">
        <v>0</v>
      </c>
      <c r="V229" s="44">
        <v>7</v>
      </c>
      <c r="W229" s="44">
        <v>5</v>
      </c>
      <c r="X229" s="44">
        <v>0</v>
      </c>
      <c r="Y229" s="44">
        <v>0</v>
      </c>
      <c r="Z229" s="343" t="s">
        <v>506</v>
      </c>
    </row>
    <row r="230" spans="1:26" s="37" customFormat="1">
      <c r="A230" s="34" t="s">
        <v>550</v>
      </c>
      <c r="B230" s="35" t="s">
        <v>496</v>
      </c>
      <c r="C230" s="44"/>
      <c r="D230" s="62">
        <f t="shared" si="10"/>
        <v>0</v>
      </c>
      <c r="E230" s="44">
        <v>0</v>
      </c>
      <c r="F230" s="44">
        <v>0</v>
      </c>
      <c r="G230" s="44">
        <v>0</v>
      </c>
      <c r="H230" s="44">
        <v>2</v>
      </c>
      <c r="I230" s="44">
        <v>3</v>
      </c>
      <c r="J230" s="44">
        <v>0</v>
      </c>
      <c r="K230" s="44">
        <v>0</v>
      </c>
      <c r="L230" s="44">
        <v>0</v>
      </c>
      <c r="M230" s="44">
        <v>0</v>
      </c>
      <c r="N230" s="44">
        <v>0</v>
      </c>
      <c r="O230" s="44">
        <v>0</v>
      </c>
      <c r="P230" s="44">
        <v>0</v>
      </c>
      <c r="Q230" s="44">
        <v>5</v>
      </c>
      <c r="R230" s="44">
        <v>3</v>
      </c>
      <c r="S230" s="44">
        <v>1</v>
      </c>
      <c r="T230" s="44">
        <v>0</v>
      </c>
      <c r="U230" s="44">
        <v>0</v>
      </c>
      <c r="V230" s="44">
        <v>2</v>
      </c>
      <c r="W230" s="44">
        <v>1</v>
      </c>
      <c r="X230" s="44">
        <v>0</v>
      </c>
      <c r="Y230" s="44">
        <v>0</v>
      </c>
      <c r="Z230" s="343" t="s">
        <v>506</v>
      </c>
    </row>
    <row r="231" spans="1:26" s="37" customFormat="1">
      <c r="A231" s="34" t="s">
        <v>260</v>
      </c>
      <c r="B231" s="50" t="s">
        <v>311</v>
      </c>
      <c r="C231" s="44"/>
      <c r="D231" s="62">
        <f t="shared" si="10"/>
        <v>0</v>
      </c>
      <c r="E231" s="44">
        <v>0</v>
      </c>
      <c r="F231" s="44">
        <v>0</v>
      </c>
      <c r="G231" s="44">
        <v>0</v>
      </c>
      <c r="H231" s="44">
        <v>0</v>
      </c>
      <c r="I231" s="44">
        <v>0</v>
      </c>
      <c r="J231" s="44">
        <v>0</v>
      </c>
      <c r="K231" s="44">
        <v>0</v>
      </c>
      <c r="L231" s="44">
        <v>0</v>
      </c>
      <c r="M231" s="44">
        <v>0</v>
      </c>
      <c r="N231" s="44">
        <v>0</v>
      </c>
      <c r="O231" s="44">
        <v>0</v>
      </c>
      <c r="P231" s="44">
        <v>0</v>
      </c>
      <c r="Q231" s="44">
        <v>0</v>
      </c>
      <c r="R231" s="44">
        <v>0</v>
      </c>
      <c r="S231" s="44">
        <v>0</v>
      </c>
      <c r="T231" s="44">
        <v>0</v>
      </c>
      <c r="U231" s="44">
        <v>0</v>
      </c>
      <c r="V231" s="44">
        <v>0</v>
      </c>
      <c r="W231" s="44">
        <v>0</v>
      </c>
      <c r="X231" s="44">
        <v>0</v>
      </c>
      <c r="Y231" s="44">
        <v>0</v>
      </c>
      <c r="Z231" s="343" t="s">
        <v>506</v>
      </c>
    </row>
    <row r="232" spans="1:26" s="37" customFormat="1">
      <c r="A232" s="34" t="s">
        <v>452</v>
      </c>
      <c r="B232" s="35" t="s">
        <v>328</v>
      </c>
      <c r="C232" s="44"/>
      <c r="D232" s="62">
        <f t="shared" si="10"/>
        <v>0</v>
      </c>
      <c r="E232" s="44">
        <v>0</v>
      </c>
      <c r="F232" s="44">
        <v>0</v>
      </c>
      <c r="G232" s="44">
        <v>0</v>
      </c>
      <c r="H232" s="44">
        <v>10</v>
      </c>
      <c r="I232" s="44">
        <v>9</v>
      </c>
      <c r="J232" s="44">
        <v>0</v>
      </c>
      <c r="K232" s="44">
        <v>0</v>
      </c>
      <c r="L232" s="44">
        <v>0</v>
      </c>
      <c r="M232" s="44">
        <v>5</v>
      </c>
      <c r="N232" s="44">
        <v>0</v>
      </c>
      <c r="O232" s="44">
        <v>0</v>
      </c>
      <c r="P232" s="44">
        <v>0</v>
      </c>
      <c r="Q232" s="44">
        <v>0</v>
      </c>
      <c r="R232" s="44">
        <v>0</v>
      </c>
      <c r="S232" s="44">
        <v>0</v>
      </c>
      <c r="T232" s="44">
        <v>0</v>
      </c>
      <c r="U232" s="44">
        <v>0</v>
      </c>
      <c r="V232" s="44">
        <v>0</v>
      </c>
      <c r="W232" s="44">
        <v>0</v>
      </c>
      <c r="X232" s="44">
        <v>0</v>
      </c>
      <c r="Y232" s="44">
        <v>0</v>
      </c>
      <c r="Z232" s="343" t="s">
        <v>506</v>
      </c>
    </row>
    <row r="233" spans="1:26" s="37" customFormat="1">
      <c r="A233" s="34" t="s">
        <v>212</v>
      </c>
      <c r="B233" s="363" t="s">
        <v>126</v>
      </c>
      <c r="C233" s="44">
        <v>0</v>
      </c>
      <c r="D233" s="62">
        <f t="shared" si="10"/>
        <v>0</v>
      </c>
      <c r="E233" s="44">
        <v>0</v>
      </c>
      <c r="F233" s="44">
        <v>0</v>
      </c>
      <c r="G233" s="44">
        <v>0</v>
      </c>
      <c r="H233" s="44">
        <v>2</v>
      </c>
      <c r="I233" s="44">
        <v>0</v>
      </c>
      <c r="J233" s="44">
        <v>0</v>
      </c>
      <c r="K233" s="44">
        <v>0</v>
      </c>
      <c r="L233" s="44">
        <v>0</v>
      </c>
      <c r="M233" s="44">
        <v>0</v>
      </c>
      <c r="N233" s="44">
        <v>0</v>
      </c>
      <c r="O233" s="44">
        <v>0</v>
      </c>
      <c r="P233" s="44">
        <v>0</v>
      </c>
      <c r="Q233" s="44">
        <v>3</v>
      </c>
      <c r="R233" s="44">
        <v>0</v>
      </c>
      <c r="S233" s="44">
        <v>0</v>
      </c>
      <c r="T233" s="44">
        <v>0</v>
      </c>
      <c r="U233" s="44">
        <v>0</v>
      </c>
      <c r="V233" s="44">
        <v>0</v>
      </c>
      <c r="W233" s="44">
        <v>0</v>
      </c>
      <c r="X233" s="44">
        <v>0</v>
      </c>
      <c r="Y233" s="44">
        <v>0</v>
      </c>
      <c r="Z233" s="37" t="s">
        <v>507</v>
      </c>
    </row>
    <row r="234" spans="1:26" s="37" customFormat="1">
      <c r="A234" s="34" t="s">
        <v>206</v>
      </c>
      <c r="B234" s="363" t="s">
        <v>130</v>
      </c>
      <c r="C234" s="44">
        <v>0</v>
      </c>
      <c r="D234" s="62">
        <f t="shared" si="10"/>
        <v>0</v>
      </c>
      <c r="E234" s="44">
        <v>0</v>
      </c>
      <c r="F234" s="44">
        <v>0</v>
      </c>
      <c r="G234" s="44">
        <v>0</v>
      </c>
      <c r="H234" s="44">
        <v>0</v>
      </c>
      <c r="I234" s="44">
        <v>0</v>
      </c>
      <c r="J234" s="44">
        <v>0</v>
      </c>
      <c r="K234" s="44">
        <v>0</v>
      </c>
      <c r="L234" s="44">
        <v>0</v>
      </c>
      <c r="M234" s="44">
        <v>0</v>
      </c>
      <c r="N234" s="44">
        <v>0</v>
      </c>
      <c r="O234" s="44">
        <v>0</v>
      </c>
      <c r="P234" s="44">
        <v>0</v>
      </c>
      <c r="Q234" s="44">
        <v>0</v>
      </c>
      <c r="R234" s="44">
        <v>0</v>
      </c>
      <c r="S234" s="44">
        <v>0</v>
      </c>
      <c r="T234" s="44">
        <v>0</v>
      </c>
      <c r="U234" s="44">
        <v>0</v>
      </c>
      <c r="V234" s="44">
        <v>0</v>
      </c>
      <c r="W234" s="44">
        <v>0</v>
      </c>
      <c r="X234" s="44">
        <v>0</v>
      </c>
      <c r="Y234" s="44">
        <v>0</v>
      </c>
      <c r="Z234" s="37" t="s">
        <v>507</v>
      </c>
    </row>
    <row r="235" spans="1:26" s="37" customFormat="1">
      <c r="A235" s="34" t="s">
        <v>302</v>
      </c>
      <c r="B235" s="363" t="s">
        <v>446</v>
      </c>
      <c r="C235" s="44">
        <v>0</v>
      </c>
      <c r="D235" s="62">
        <f t="shared" si="10"/>
        <v>0</v>
      </c>
      <c r="E235" s="44">
        <v>0</v>
      </c>
      <c r="F235" s="44">
        <v>0</v>
      </c>
      <c r="G235" s="44">
        <v>0</v>
      </c>
      <c r="H235" s="44">
        <v>0</v>
      </c>
      <c r="I235" s="44">
        <v>0</v>
      </c>
      <c r="J235" s="44">
        <v>0</v>
      </c>
      <c r="K235" s="44">
        <v>0</v>
      </c>
      <c r="L235" s="44">
        <v>0</v>
      </c>
      <c r="M235" s="44">
        <v>0</v>
      </c>
      <c r="N235" s="44">
        <v>0</v>
      </c>
      <c r="O235" s="44">
        <v>0</v>
      </c>
      <c r="P235" s="44">
        <v>0</v>
      </c>
      <c r="Q235" s="44">
        <v>0</v>
      </c>
      <c r="R235" s="44">
        <v>0</v>
      </c>
      <c r="S235" s="44">
        <v>0</v>
      </c>
      <c r="T235" s="44">
        <v>0</v>
      </c>
      <c r="U235" s="44">
        <v>0</v>
      </c>
      <c r="V235" s="44">
        <v>0</v>
      </c>
      <c r="W235" s="44">
        <v>0</v>
      </c>
      <c r="X235" s="44">
        <v>0</v>
      </c>
      <c r="Y235" s="44">
        <v>0</v>
      </c>
      <c r="Z235" s="37" t="s">
        <v>507</v>
      </c>
    </row>
    <row r="236" spans="1:26" s="37" customFormat="1">
      <c r="A236" s="34" t="s">
        <v>508</v>
      </c>
      <c r="B236" s="363" t="s">
        <v>144</v>
      </c>
      <c r="C236" s="44">
        <v>0</v>
      </c>
      <c r="D236" s="62">
        <f t="shared" si="10"/>
        <v>0</v>
      </c>
      <c r="E236" s="44">
        <v>0</v>
      </c>
      <c r="F236" s="44">
        <v>0</v>
      </c>
      <c r="G236" s="44">
        <v>0</v>
      </c>
      <c r="H236" s="44">
        <v>0</v>
      </c>
      <c r="I236" s="44">
        <v>0</v>
      </c>
      <c r="J236" s="44">
        <v>0</v>
      </c>
      <c r="K236" s="44">
        <v>0</v>
      </c>
      <c r="L236" s="44">
        <v>0</v>
      </c>
      <c r="M236" s="44">
        <v>0</v>
      </c>
      <c r="N236" s="44">
        <v>0</v>
      </c>
      <c r="O236" s="44">
        <v>0</v>
      </c>
      <c r="P236" s="44">
        <v>0</v>
      </c>
      <c r="Q236" s="44">
        <v>0</v>
      </c>
      <c r="R236" s="44">
        <v>0</v>
      </c>
      <c r="S236" s="44">
        <v>0</v>
      </c>
      <c r="T236" s="44">
        <v>0</v>
      </c>
      <c r="U236" s="44">
        <v>0</v>
      </c>
      <c r="V236" s="44">
        <v>0</v>
      </c>
      <c r="W236" s="44">
        <v>0</v>
      </c>
      <c r="X236" s="44">
        <v>0</v>
      </c>
      <c r="Y236" s="44">
        <v>0</v>
      </c>
      <c r="Z236" s="37" t="s">
        <v>507</v>
      </c>
    </row>
    <row r="237" spans="1:26" s="37" customFormat="1">
      <c r="A237" s="34" t="s">
        <v>335</v>
      </c>
      <c r="B237" s="363" t="s">
        <v>311</v>
      </c>
      <c r="C237" s="44">
        <v>0</v>
      </c>
      <c r="D237" s="62">
        <f t="shared" si="10"/>
        <v>0</v>
      </c>
      <c r="E237" s="44">
        <v>0</v>
      </c>
      <c r="F237" s="44">
        <v>0</v>
      </c>
      <c r="G237" s="44">
        <v>0</v>
      </c>
      <c r="H237" s="44">
        <v>0</v>
      </c>
      <c r="I237" s="44">
        <v>0</v>
      </c>
      <c r="J237" s="44">
        <v>0</v>
      </c>
      <c r="K237" s="44">
        <v>0</v>
      </c>
      <c r="L237" s="44">
        <v>0</v>
      </c>
      <c r="M237" s="44">
        <v>0</v>
      </c>
      <c r="N237" s="44">
        <v>0</v>
      </c>
      <c r="O237" s="44">
        <v>0</v>
      </c>
      <c r="P237" s="44">
        <v>0</v>
      </c>
      <c r="Q237" s="44">
        <v>0</v>
      </c>
      <c r="R237" s="44">
        <v>0</v>
      </c>
      <c r="S237" s="44">
        <v>0</v>
      </c>
      <c r="T237" s="44">
        <v>0</v>
      </c>
      <c r="U237" s="44">
        <v>0</v>
      </c>
      <c r="V237" s="44">
        <v>0</v>
      </c>
      <c r="W237" s="44">
        <v>0</v>
      </c>
      <c r="X237" s="44">
        <v>0</v>
      </c>
      <c r="Y237" s="44">
        <v>0</v>
      </c>
      <c r="Z237" s="37" t="s">
        <v>507</v>
      </c>
    </row>
    <row r="238" spans="1:26" s="37" customFormat="1" ht="11.25" customHeight="1">
      <c r="A238" s="61" t="s">
        <v>219</v>
      </c>
      <c r="B238" s="50" t="s">
        <v>220</v>
      </c>
      <c r="C238" s="44">
        <v>0</v>
      </c>
      <c r="D238" s="62">
        <f t="shared" si="10"/>
        <v>0</v>
      </c>
      <c r="E238" s="44">
        <v>0</v>
      </c>
      <c r="F238" s="44">
        <v>0</v>
      </c>
      <c r="G238" s="44">
        <v>0</v>
      </c>
      <c r="H238" s="44">
        <v>0</v>
      </c>
      <c r="I238" s="44">
        <v>0</v>
      </c>
      <c r="J238" s="44">
        <v>0</v>
      </c>
      <c r="K238" s="44">
        <v>0</v>
      </c>
      <c r="L238" s="44">
        <v>0</v>
      </c>
      <c r="M238" s="44">
        <v>0</v>
      </c>
      <c r="N238" s="44">
        <v>0</v>
      </c>
      <c r="O238" s="44">
        <v>0</v>
      </c>
      <c r="P238" s="44">
        <v>0</v>
      </c>
      <c r="Q238" s="44">
        <v>0</v>
      </c>
      <c r="R238" s="44">
        <v>0</v>
      </c>
      <c r="S238" s="44">
        <v>0</v>
      </c>
      <c r="T238" s="44">
        <v>0</v>
      </c>
      <c r="U238" s="44">
        <v>0</v>
      </c>
      <c r="V238" s="44">
        <v>0</v>
      </c>
      <c r="W238" s="44">
        <v>0</v>
      </c>
      <c r="X238" s="44">
        <v>0</v>
      </c>
      <c r="Y238" s="44">
        <v>0</v>
      </c>
      <c r="Z238" s="37" t="s">
        <v>509</v>
      </c>
    </row>
    <row r="239" spans="1:26" s="37" customFormat="1" ht="12">
      <c r="A239" s="61" t="s">
        <v>37</v>
      </c>
      <c r="B239" s="50" t="s">
        <v>38</v>
      </c>
      <c r="C239" s="44">
        <v>0</v>
      </c>
      <c r="D239" s="62">
        <f t="shared" si="10"/>
        <v>0</v>
      </c>
      <c r="E239" s="44">
        <v>0</v>
      </c>
      <c r="F239" s="44">
        <v>0</v>
      </c>
      <c r="G239" s="44">
        <v>0</v>
      </c>
      <c r="H239" s="44">
        <v>0</v>
      </c>
      <c r="I239" s="44">
        <v>0</v>
      </c>
      <c r="J239" s="44">
        <v>0</v>
      </c>
      <c r="K239" s="44">
        <v>0</v>
      </c>
      <c r="L239" s="44">
        <v>0</v>
      </c>
      <c r="M239" s="44">
        <v>0</v>
      </c>
      <c r="N239" s="44">
        <v>0</v>
      </c>
      <c r="O239" s="44">
        <v>0</v>
      </c>
      <c r="P239" s="44">
        <v>0</v>
      </c>
      <c r="Q239" s="44">
        <v>0</v>
      </c>
      <c r="R239" s="44">
        <v>0</v>
      </c>
      <c r="S239" s="44">
        <v>0</v>
      </c>
      <c r="T239" s="44">
        <v>0</v>
      </c>
      <c r="U239" s="44">
        <v>0</v>
      </c>
      <c r="V239" s="44">
        <v>0</v>
      </c>
      <c r="W239" s="44">
        <v>0</v>
      </c>
      <c r="X239" s="44">
        <v>0</v>
      </c>
      <c r="Y239" s="44">
        <v>0</v>
      </c>
      <c r="Z239" s="37" t="s">
        <v>509</v>
      </c>
    </row>
    <row r="240" spans="1:26" s="37" customFormat="1" ht="12">
      <c r="A240" s="61" t="s">
        <v>191</v>
      </c>
      <c r="B240" s="50" t="s">
        <v>192</v>
      </c>
      <c r="C240" s="68">
        <v>0</v>
      </c>
      <c r="D240" s="62">
        <f t="shared" si="10"/>
        <v>0</v>
      </c>
      <c r="E240" s="68">
        <v>0</v>
      </c>
      <c r="F240" s="68">
        <v>0</v>
      </c>
      <c r="G240" s="68">
        <v>0</v>
      </c>
      <c r="H240" s="68">
        <v>0</v>
      </c>
      <c r="I240" s="68">
        <v>0</v>
      </c>
      <c r="J240" s="68">
        <v>0</v>
      </c>
      <c r="K240" s="68">
        <v>0</v>
      </c>
      <c r="L240" s="68">
        <v>0</v>
      </c>
      <c r="M240" s="68">
        <v>0</v>
      </c>
      <c r="N240" s="68">
        <v>0</v>
      </c>
      <c r="O240" s="68">
        <v>0</v>
      </c>
      <c r="P240" s="68">
        <v>0</v>
      </c>
      <c r="Q240" s="68">
        <v>0</v>
      </c>
      <c r="R240" s="68">
        <v>0</v>
      </c>
      <c r="S240" s="68">
        <v>0</v>
      </c>
      <c r="T240" s="68">
        <v>0</v>
      </c>
      <c r="U240" s="68">
        <v>0</v>
      </c>
      <c r="V240" s="68">
        <v>0</v>
      </c>
      <c r="W240" s="68">
        <v>0</v>
      </c>
      <c r="X240" s="68">
        <v>0</v>
      </c>
      <c r="Y240" s="68">
        <v>0</v>
      </c>
      <c r="Z240" s="37" t="s">
        <v>509</v>
      </c>
    </row>
    <row r="241" spans="1:103" s="69" customFormat="1" ht="10.95" customHeight="1">
      <c r="A241" s="63" t="s">
        <v>260</v>
      </c>
      <c r="B241" s="50" t="s">
        <v>311</v>
      </c>
      <c r="C241" s="44">
        <v>0</v>
      </c>
      <c r="D241" s="62">
        <f t="shared" si="10"/>
        <v>0</v>
      </c>
      <c r="E241" s="44">
        <v>0</v>
      </c>
      <c r="F241" s="44">
        <v>0</v>
      </c>
      <c r="G241" s="44">
        <v>0</v>
      </c>
      <c r="H241" s="44">
        <v>0</v>
      </c>
      <c r="I241" s="44">
        <v>0</v>
      </c>
      <c r="J241" s="44">
        <v>0</v>
      </c>
      <c r="K241" s="44">
        <v>0</v>
      </c>
      <c r="L241" s="44">
        <v>0</v>
      </c>
      <c r="M241" s="44">
        <v>0</v>
      </c>
      <c r="N241" s="44">
        <v>0</v>
      </c>
      <c r="O241" s="44">
        <v>0</v>
      </c>
      <c r="P241" s="44">
        <v>0</v>
      </c>
      <c r="Q241" s="44">
        <v>0</v>
      </c>
      <c r="R241" s="44">
        <v>0</v>
      </c>
      <c r="S241" s="44">
        <v>0</v>
      </c>
      <c r="T241" s="44">
        <v>0</v>
      </c>
      <c r="U241" s="44">
        <v>0</v>
      </c>
      <c r="V241" s="44">
        <v>0</v>
      </c>
      <c r="W241" s="44">
        <v>0</v>
      </c>
      <c r="X241" s="44">
        <v>0</v>
      </c>
      <c r="Y241" s="44">
        <v>0</v>
      </c>
      <c r="Z241" s="37" t="s">
        <v>509</v>
      </c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  <c r="AM241" s="37"/>
      <c r="AN241" s="37"/>
      <c r="AO241" s="37"/>
      <c r="AP241" s="37"/>
      <c r="AQ241" s="37"/>
      <c r="AR241" s="37"/>
      <c r="AS241" s="37"/>
      <c r="AT241" s="37"/>
      <c r="AU241" s="37"/>
      <c r="AV241" s="37"/>
      <c r="AW241" s="37"/>
      <c r="AX241" s="37"/>
      <c r="AY241" s="37"/>
      <c r="AZ241" s="37"/>
      <c r="BA241" s="37"/>
      <c r="BB241" s="37"/>
      <c r="BC241" s="37"/>
      <c r="BD241" s="37"/>
      <c r="BE241" s="37"/>
      <c r="BF241" s="37"/>
      <c r="BG241" s="37"/>
      <c r="BH241" s="37"/>
      <c r="BI241" s="37"/>
      <c r="BJ241" s="37"/>
      <c r="BK241" s="37"/>
      <c r="BL241" s="37"/>
      <c r="BM241" s="37"/>
      <c r="BN241" s="37"/>
      <c r="BO241" s="37"/>
      <c r="BP241" s="37"/>
      <c r="BQ241" s="37"/>
      <c r="BR241" s="37"/>
      <c r="BS241" s="37"/>
      <c r="BT241" s="37"/>
      <c r="BU241" s="37"/>
      <c r="BV241" s="37"/>
      <c r="BW241" s="37"/>
      <c r="BX241" s="37"/>
      <c r="BY241" s="37"/>
      <c r="BZ241" s="37"/>
      <c r="CA241" s="37"/>
      <c r="CB241" s="37"/>
      <c r="CC241" s="37"/>
      <c r="CD241" s="37"/>
      <c r="CE241" s="37"/>
      <c r="CF241" s="37"/>
      <c r="CG241" s="37"/>
      <c r="CH241" s="37"/>
      <c r="CI241" s="37"/>
      <c r="CJ241" s="37"/>
      <c r="CK241" s="37"/>
      <c r="CL241" s="37"/>
      <c r="CM241" s="37"/>
      <c r="CN241" s="37"/>
      <c r="CO241" s="37"/>
      <c r="CP241" s="37"/>
      <c r="CQ241" s="37"/>
      <c r="CR241" s="37"/>
      <c r="CS241" s="37"/>
      <c r="CT241" s="37"/>
      <c r="CU241" s="37"/>
      <c r="CV241" s="37"/>
      <c r="CX241" s="37"/>
      <c r="CY241" s="37"/>
    </row>
    <row r="242" spans="1:103" s="37" customFormat="1" ht="12" customHeight="1">
      <c r="A242" s="64" t="s">
        <v>510</v>
      </c>
      <c r="B242" s="50" t="s">
        <v>188</v>
      </c>
      <c r="C242" s="70">
        <v>0</v>
      </c>
      <c r="D242" s="62">
        <f t="shared" si="10"/>
        <v>0</v>
      </c>
      <c r="E242" s="70">
        <v>0</v>
      </c>
      <c r="F242" s="70">
        <v>0</v>
      </c>
      <c r="G242" s="70">
        <v>0</v>
      </c>
      <c r="H242" s="70">
        <v>0</v>
      </c>
      <c r="I242" s="70">
        <v>0</v>
      </c>
      <c r="J242" s="70">
        <v>0</v>
      </c>
      <c r="K242" s="70">
        <v>0</v>
      </c>
      <c r="L242" s="70">
        <v>0</v>
      </c>
      <c r="M242" s="70">
        <v>0</v>
      </c>
      <c r="N242" s="70">
        <v>0</v>
      </c>
      <c r="O242" s="70">
        <v>0</v>
      </c>
      <c r="P242" s="70">
        <v>0</v>
      </c>
      <c r="Q242" s="70">
        <v>0</v>
      </c>
      <c r="R242" s="70">
        <v>0</v>
      </c>
      <c r="S242" s="70">
        <v>0</v>
      </c>
      <c r="T242" s="70">
        <v>0</v>
      </c>
      <c r="U242" s="70">
        <v>0</v>
      </c>
      <c r="V242" s="70">
        <v>0</v>
      </c>
      <c r="W242" s="70">
        <v>0</v>
      </c>
      <c r="X242" s="70">
        <v>0</v>
      </c>
      <c r="Y242" s="70">
        <v>0</v>
      </c>
      <c r="Z242" s="37" t="s">
        <v>509</v>
      </c>
    </row>
    <row r="243" spans="1:103" s="37" customFormat="1">
      <c r="A243" s="79" t="s">
        <v>212</v>
      </c>
      <c r="B243" s="44">
        <v>9.6</v>
      </c>
      <c r="C243" s="44"/>
      <c r="D243" s="62">
        <v>0</v>
      </c>
      <c r="E243" s="62">
        <v>0</v>
      </c>
      <c r="F243" s="62">
        <v>0</v>
      </c>
      <c r="G243" s="62">
        <v>0</v>
      </c>
      <c r="H243" s="62">
        <v>0</v>
      </c>
      <c r="I243" s="62">
        <v>0</v>
      </c>
      <c r="J243" s="62">
        <v>0</v>
      </c>
      <c r="K243" s="62">
        <v>0</v>
      </c>
      <c r="L243" s="62">
        <v>0</v>
      </c>
      <c r="M243" s="62">
        <v>0</v>
      </c>
      <c r="N243" s="62">
        <v>0</v>
      </c>
      <c r="O243" s="62">
        <v>0</v>
      </c>
      <c r="P243" s="62">
        <v>0</v>
      </c>
      <c r="Q243" s="62">
        <v>0</v>
      </c>
      <c r="R243" s="62">
        <v>0</v>
      </c>
      <c r="S243" s="62">
        <v>6</v>
      </c>
      <c r="T243" s="62">
        <v>0</v>
      </c>
      <c r="U243" s="62">
        <v>0</v>
      </c>
      <c r="V243" s="62">
        <v>0</v>
      </c>
      <c r="W243" s="62">
        <v>0</v>
      </c>
      <c r="X243" s="62">
        <v>0</v>
      </c>
      <c r="Y243" s="62">
        <v>0</v>
      </c>
      <c r="Z243" s="37" t="s">
        <v>511</v>
      </c>
    </row>
    <row r="244" spans="1:103" s="37" customFormat="1" ht="11.25" customHeight="1">
      <c r="A244" s="79" t="s">
        <v>551</v>
      </c>
      <c r="B244" s="35" t="s">
        <v>128</v>
      </c>
      <c r="C244" s="44"/>
      <c r="D244" s="62">
        <v>0</v>
      </c>
      <c r="E244" s="62">
        <v>0</v>
      </c>
      <c r="F244" s="62">
        <v>0</v>
      </c>
      <c r="G244" s="62">
        <v>0</v>
      </c>
      <c r="H244" s="62">
        <v>0</v>
      </c>
      <c r="I244" s="62">
        <v>0</v>
      </c>
      <c r="J244" s="62">
        <v>0</v>
      </c>
      <c r="K244" s="62">
        <v>0</v>
      </c>
      <c r="L244" s="62">
        <v>0</v>
      </c>
      <c r="M244" s="62">
        <v>0</v>
      </c>
      <c r="N244" s="62">
        <v>0</v>
      </c>
      <c r="O244" s="62">
        <v>0</v>
      </c>
      <c r="P244" s="62">
        <v>0</v>
      </c>
      <c r="Q244" s="62">
        <v>0</v>
      </c>
      <c r="R244" s="62">
        <v>0</v>
      </c>
      <c r="S244" s="62">
        <v>0</v>
      </c>
      <c r="T244" s="62">
        <v>0</v>
      </c>
      <c r="U244" s="62">
        <v>0</v>
      </c>
      <c r="V244" s="62">
        <v>0</v>
      </c>
      <c r="W244" s="62">
        <v>0</v>
      </c>
      <c r="X244" s="62">
        <v>0</v>
      </c>
      <c r="Y244" s="62">
        <v>0</v>
      </c>
      <c r="Z244" s="37" t="s">
        <v>511</v>
      </c>
    </row>
    <row r="245" spans="1:103" s="37" customFormat="1">
      <c r="A245" s="79" t="s">
        <v>302</v>
      </c>
      <c r="B245" s="354" t="s">
        <v>446</v>
      </c>
      <c r="C245" s="44"/>
      <c r="D245" s="62">
        <v>0</v>
      </c>
      <c r="E245" s="62">
        <v>0</v>
      </c>
      <c r="F245" s="62">
        <v>0</v>
      </c>
      <c r="G245" s="62">
        <v>0</v>
      </c>
      <c r="H245" s="62">
        <v>0</v>
      </c>
      <c r="I245" s="62">
        <v>0</v>
      </c>
      <c r="J245" s="62">
        <v>0</v>
      </c>
      <c r="K245" s="62">
        <v>0</v>
      </c>
      <c r="L245" s="62">
        <v>0</v>
      </c>
      <c r="M245" s="62">
        <v>0</v>
      </c>
      <c r="N245" s="62">
        <v>0</v>
      </c>
      <c r="O245" s="62">
        <v>0</v>
      </c>
      <c r="P245" s="62">
        <v>0</v>
      </c>
      <c r="Q245" s="62">
        <v>0</v>
      </c>
      <c r="R245" s="62">
        <v>0</v>
      </c>
      <c r="S245" s="62">
        <v>0</v>
      </c>
      <c r="T245" s="62">
        <v>0</v>
      </c>
      <c r="U245" s="62">
        <v>0</v>
      </c>
      <c r="V245" s="62">
        <v>0</v>
      </c>
      <c r="W245" s="62">
        <v>0</v>
      </c>
      <c r="X245" s="62">
        <v>0</v>
      </c>
      <c r="Y245" s="62">
        <v>0</v>
      </c>
      <c r="Z245" s="37" t="s">
        <v>511</v>
      </c>
    </row>
    <row r="246" spans="1:103" s="37" customFormat="1">
      <c r="A246" s="79" t="s">
        <v>313</v>
      </c>
      <c r="B246" s="35" t="s">
        <v>36</v>
      </c>
      <c r="C246" s="70"/>
      <c r="D246" s="62">
        <v>0</v>
      </c>
      <c r="E246" s="62">
        <v>0</v>
      </c>
      <c r="F246" s="62">
        <v>0</v>
      </c>
      <c r="G246" s="62">
        <v>0</v>
      </c>
      <c r="H246" s="377">
        <v>0</v>
      </c>
      <c r="I246" s="377">
        <v>0</v>
      </c>
      <c r="J246" s="377">
        <v>0</v>
      </c>
      <c r="K246" s="377">
        <v>0</v>
      </c>
      <c r="L246" s="377">
        <v>0</v>
      </c>
      <c r="M246" s="377">
        <v>0</v>
      </c>
      <c r="N246" s="377">
        <v>0</v>
      </c>
      <c r="O246" s="377">
        <v>0</v>
      </c>
      <c r="P246" s="377">
        <v>0</v>
      </c>
      <c r="Q246" s="377">
        <v>30</v>
      </c>
      <c r="R246" s="377">
        <v>7</v>
      </c>
      <c r="S246" s="377">
        <v>5</v>
      </c>
      <c r="T246" s="377">
        <v>0</v>
      </c>
      <c r="U246" s="377">
        <v>0</v>
      </c>
      <c r="V246" s="377">
        <v>7</v>
      </c>
      <c r="W246" s="377">
        <v>5</v>
      </c>
      <c r="X246" s="377">
        <v>0</v>
      </c>
      <c r="Y246" s="377">
        <v>0</v>
      </c>
      <c r="Z246" s="37" t="s">
        <v>511</v>
      </c>
    </row>
    <row r="247" spans="1:103" s="37" customFormat="1">
      <c r="A247" s="79" t="s">
        <v>512</v>
      </c>
      <c r="B247" s="35" t="s">
        <v>513</v>
      </c>
      <c r="C247" s="70"/>
      <c r="D247" s="62">
        <v>0</v>
      </c>
      <c r="E247" s="62">
        <v>0</v>
      </c>
      <c r="F247" s="62">
        <v>0</v>
      </c>
      <c r="G247" s="62">
        <v>0</v>
      </c>
      <c r="H247" s="377">
        <v>0</v>
      </c>
      <c r="I247" s="377">
        <v>0</v>
      </c>
      <c r="J247" s="377">
        <v>0</v>
      </c>
      <c r="K247" s="377">
        <v>0</v>
      </c>
      <c r="L247" s="377">
        <v>0</v>
      </c>
      <c r="M247" s="377">
        <v>0</v>
      </c>
      <c r="N247" s="377">
        <v>0</v>
      </c>
      <c r="O247" s="377">
        <v>0</v>
      </c>
      <c r="P247" s="377">
        <v>0</v>
      </c>
      <c r="Q247" s="377">
        <v>0</v>
      </c>
      <c r="R247" s="377">
        <v>0</v>
      </c>
      <c r="S247" s="377">
        <v>0</v>
      </c>
      <c r="T247" s="377">
        <v>0</v>
      </c>
      <c r="U247" s="377">
        <v>0</v>
      </c>
      <c r="V247" s="377">
        <v>0</v>
      </c>
      <c r="W247" s="377">
        <v>0</v>
      </c>
      <c r="X247" s="377">
        <v>0</v>
      </c>
      <c r="Y247" s="377">
        <v>0</v>
      </c>
      <c r="Z247" s="37" t="s">
        <v>511</v>
      </c>
    </row>
    <row r="248" spans="1:103" s="37" customFormat="1">
      <c r="A248" s="34" t="s">
        <v>147</v>
      </c>
      <c r="B248" s="35" t="s">
        <v>148</v>
      </c>
      <c r="C248" s="70"/>
      <c r="D248" s="62">
        <v>0</v>
      </c>
      <c r="E248" s="62">
        <v>0</v>
      </c>
      <c r="F248" s="62">
        <v>0</v>
      </c>
      <c r="G248" s="62">
        <v>0</v>
      </c>
      <c r="H248" s="377">
        <v>0</v>
      </c>
      <c r="I248" s="377">
        <v>0</v>
      </c>
      <c r="J248" s="377">
        <v>0</v>
      </c>
      <c r="K248" s="377">
        <v>0</v>
      </c>
      <c r="L248" s="377">
        <v>0</v>
      </c>
      <c r="M248" s="377">
        <v>0</v>
      </c>
      <c r="N248" s="377">
        <v>0</v>
      </c>
      <c r="O248" s="377">
        <v>0</v>
      </c>
      <c r="P248" s="377">
        <v>0</v>
      </c>
      <c r="Q248" s="377">
        <v>7</v>
      </c>
      <c r="R248" s="377">
        <v>0</v>
      </c>
      <c r="S248" s="377">
        <v>0</v>
      </c>
      <c r="T248" s="377">
        <v>0</v>
      </c>
      <c r="U248" s="377">
        <v>0</v>
      </c>
      <c r="V248" s="377">
        <v>0</v>
      </c>
      <c r="W248" s="377">
        <v>0</v>
      </c>
      <c r="X248" s="377">
        <v>0</v>
      </c>
      <c r="Y248" s="377">
        <v>0</v>
      </c>
      <c r="Z248" s="37" t="s">
        <v>511</v>
      </c>
    </row>
    <row r="249" spans="1:103" s="37" customFormat="1">
      <c r="A249" s="30" t="s">
        <v>191</v>
      </c>
      <c r="B249" s="354" t="s">
        <v>192</v>
      </c>
      <c r="C249" s="70"/>
      <c r="D249" s="62">
        <v>0</v>
      </c>
      <c r="E249" s="62">
        <v>0</v>
      </c>
      <c r="F249" s="62">
        <v>0</v>
      </c>
      <c r="G249" s="62">
        <v>0</v>
      </c>
      <c r="H249" s="377">
        <v>0</v>
      </c>
      <c r="I249" s="377">
        <v>0</v>
      </c>
      <c r="J249" s="377">
        <v>0</v>
      </c>
      <c r="K249" s="377">
        <v>0</v>
      </c>
      <c r="L249" s="377">
        <v>0</v>
      </c>
      <c r="M249" s="377">
        <v>0</v>
      </c>
      <c r="N249" s="377">
        <v>0</v>
      </c>
      <c r="O249" s="377">
        <v>0</v>
      </c>
      <c r="P249" s="377">
        <v>0</v>
      </c>
      <c r="Q249" s="377">
        <v>0</v>
      </c>
      <c r="R249" s="377">
        <v>0</v>
      </c>
      <c r="S249" s="377">
        <v>0</v>
      </c>
      <c r="T249" s="377">
        <v>0</v>
      </c>
      <c r="U249" s="377">
        <v>0</v>
      </c>
      <c r="V249" s="377">
        <v>0</v>
      </c>
      <c r="W249" s="377">
        <v>0</v>
      </c>
      <c r="X249" s="377">
        <v>0</v>
      </c>
      <c r="Y249" s="377">
        <v>0</v>
      </c>
      <c r="Z249" s="37" t="s">
        <v>511</v>
      </c>
    </row>
    <row r="250" spans="1:103" s="37" customFormat="1">
      <c r="A250" s="30" t="s">
        <v>260</v>
      </c>
      <c r="B250" s="50" t="s">
        <v>311</v>
      </c>
      <c r="C250" s="70"/>
      <c r="D250" s="62">
        <v>0</v>
      </c>
      <c r="E250" s="62">
        <v>0</v>
      </c>
      <c r="F250" s="62">
        <v>0</v>
      </c>
      <c r="G250" s="62">
        <v>0</v>
      </c>
      <c r="H250" s="377">
        <v>18</v>
      </c>
      <c r="I250" s="377">
        <v>0</v>
      </c>
      <c r="J250" s="377">
        <v>0</v>
      </c>
      <c r="K250" s="377">
        <v>0</v>
      </c>
      <c r="L250" s="377">
        <v>0</v>
      </c>
      <c r="M250" s="377">
        <v>0</v>
      </c>
      <c r="N250" s="377">
        <v>0</v>
      </c>
      <c r="O250" s="377">
        <v>0</v>
      </c>
      <c r="P250" s="377">
        <v>0</v>
      </c>
      <c r="Q250" s="377">
        <v>0</v>
      </c>
      <c r="R250" s="377">
        <v>0</v>
      </c>
      <c r="S250" s="377">
        <v>0</v>
      </c>
      <c r="T250" s="377">
        <v>0</v>
      </c>
      <c r="U250" s="377">
        <v>0</v>
      </c>
      <c r="V250" s="377">
        <v>0</v>
      </c>
      <c r="W250" s="377">
        <v>0</v>
      </c>
      <c r="X250" s="377">
        <v>0</v>
      </c>
      <c r="Y250" s="377">
        <v>0</v>
      </c>
      <c r="Z250" s="37" t="s">
        <v>511</v>
      </c>
    </row>
    <row r="251" spans="1:103" s="37" customFormat="1" ht="20.399999999999999">
      <c r="A251" s="34" t="s">
        <v>299</v>
      </c>
      <c r="B251" s="35" t="s">
        <v>218</v>
      </c>
      <c r="C251" s="44">
        <v>0</v>
      </c>
      <c r="D251" s="62">
        <f t="shared" ref="D251:D259" si="11">E251+F251+G251</f>
        <v>6</v>
      </c>
      <c r="E251" s="44">
        <v>2</v>
      </c>
      <c r="F251" s="44">
        <v>1</v>
      </c>
      <c r="G251" s="44">
        <v>3</v>
      </c>
      <c r="H251" s="44">
        <v>13</v>
      </c>
      <c r="I251" s="44">
        <v>2</v>
      </c>
      <c r="J251" s="44">
        <v>2</v>
      </c>
      <c r="K251" s="44">
        <v>3</v>
      </c>
      <c r="L251" s="44">
        <v>0</v>
      </c>
      <c r="M251" s="44">
        <v>2</v>
      </c>
      <c r="N251" s="44">
        <v>0</v>
      </c>
      <c r="O251" s="44">
        <v>0</v>
      </c>
      <c r="P251" s="44">
        <v>0</v>
      </c>
      <c r="Q251" s="44">
        <v>13</v>
      </c>
      <c r="R251" s="44">
        <v>2</v>
      </c>
      <c r="S251" s="44">
        <v>2</v>
      </c>
      <c r="T251" s="44">
        <v>1</v>
      </c>
      <c r="U251" s="44">
        <v>0</v>
      </c>
      <c r="V251" s="44">
        <v>0</v>
      </c>
      <c r="W251" s="44">
        <v>0</v>
      </c>
      <c r="X251" s="44">
        <v>0</v>
      </c>
      <c r="Y251" s="44">
        <v>0</v>
      </c>
      <c r="Z251" s="37" t="s">
        <v>514</v>
      </c>
    </row>
    <row r="252" spans="1:103" s="37" customFormat="1">
      <c r="A252" s="34" t="s">
        <v>260</v>
      </c>
      <c r="B252" s="50" t="s">
        <v>311</v>
      </c>
      <c r="C252" s="44">
        <v>0</v>
      </c>
      <c r="D252" s="62">
        <f t="shared" si="11"/>
        <v>0</v>
      </c>
      <c r="E252" s="44">
        <v>0</v>
      </c>
      <c r="F252" s="44">
        <v>0</v>
      </c>
      <c r="G252" s="44">
        <v>0</v>
      </c>
      <c r="H252" s="44">
        <v>0</v>
      </c>
      <c r="I252" s="44">
        <v>0</v>
      </c>
      <c r="J252" s="44">
        <v>0</v>
      </c>
      <c r="K252" s="44">
        <v>0</v>
      </c>
      <c r="L252" s="44">
        <v>0</v>
      </c>
      <c r="M252" s="44">
        <v>0</v>
      </c>
      <c r="N252" s="44">
        <v>0</v>
      </c>
      <c r="O252" s="44">
        <v>0</v>
      </c>
      <c r="P252" s="44">
        <v>0</v>
      </c>
      <c r="Q252" s="44">
        <v>0</v>
      </c>
      <c r="R252" s="44">
        <v>0</v>
      </c>
      <c r="S252" s="44">
        <v>0</v>
      </c>
      <c r="T252" s="44">
        <v>0</v>
      </c>
      <c r="U252" s="44">
        <v>0</v>
      </c>
      <c r="V252" s="44">
        <v>0</v>
      </c>
      <c r="W252" s="44">
        <v>0</v>
      </c>
      <c r="X252" s="44">
        <v>0</v>
      </c>
      <c r="Y252" s="44">
        <v>0</v>
      </c>
      <c r="Z252" s="37" t="s">
        <v>514</v>
      </c>
    </row>
    <row r="253" spans="1:103" s="37" customFormat="1">
      <c r="A253" s="34" t="s">
        <v>543</v>
      </c>
      <c r="B253" s="35" t="s">
        <v>235</v>
      </c>
      <c r="C253" s="378">
        <v>0</v>
      </c>
      <c r="D253" s="383">
        <f t="shared" si="11"/>
        <v>4</v>
      </c>
      <c r="E253" s="378">
        <v>1</v>
      </c>
      <c r="F253" s="378"/>
      <c r="G253" s="378">
        <v>3</v>
      </c>
      <c r="H253" s="378"/>
      <c r="I253" s="378">
        <v>12</v>
      </c>
      <c r="J253" s="378">
        <v>1</v>
      </c>
      <c r="K253" s="378"/>
      <c r="L253" s="378"/>
      <c r="M253" s="378">
        <v>10</v>
      </c>
      <c r="N253" s="378"/>
      <c r="O253" s="378"/>
      <c r="P253" s="378"/>
      <c r="Q253" s="378"/>
      <c r="R253" s="378">
        <v>6</v>
      </c>
      <c r="S253" s="378"/>
      <c r="T253" s="378"/>
      <c r="U253" s="378"/>
      <c r="V253" s="378">
        <v>4</v>
      </c>
      <c r="W253" s="378"/>
      <c r="X253" s="378"/>
      <c r="Y253" s="378"/>
      <c r="Z253" s="37" t="s">
        <v>515</v>
      </c>
    </row>
    <row r="254" spans="1:103" s="37" customFormat="1">
      <c r="A254" s="34" t="s">
        <v>544</v>
      </c>
      <c r="B254" s="35" t="s">
        <v>496</v>
      </c>
      <c r="C254" s="378">
        <v>0</v>
      </c>
      <c r="D254" s="383">
        <f t="shared" si="11"/>
        <v>0</v>
      </c>
      <c r="E254" s="378"/>
      <c r="F254" s="378"/>
      <c r="G254" s="378"/>
      <c r="H254" s="378"/>
      <c r="I254" s="378"/>
      <c r="J254" s="378">
        <v>2</v>
      </c>
      <c r="K254" s="378"/>
      <c r="L254" s="378"/>
      <c r="M254" s="378"/>
      <c r="N254" s="378">
        <v>2</v>
      </c>
      <c r="O254" s="378"/>
      <c r="P254" s="378"/>
      <c r="Q254" s="378"/>
      <c r="R254" s="378"/>
      <c r="S254" s="378">
        <v>1</v>
      </c>
      <c r="T254" s="378"/>
      <c r="U254" s="378"/>
      <c r="V254" s="378"/>
      <c r="W254" s="378">
        <v>1</v>
      </c>
      <c r="X254" s="378"/>
      <c r="Y254" s="378"/>
      <c r="Z254" s="37" t="s">
        <v>515</v>
      </c>
    </row>
    <row r="255" spans="1:103" s="37" customFormat="1">
      <c r="A255" s="255" t="s">
        <v>456</v>
      </c>
      <c r="B255" s="35" t="s">
        <v>446</v>
      </c>
      <c r="C255" s="378">
        <v>0</v>
      </c>
      <c r="D255" s="383">
        <f t="shared" si="11"/>
        <v>0</v>
      </c>
      <c r="E255" s="378"/>
      <c r="F255" s="378"/>
      <c r="G255" s="378"/>
      <c r="H255" s="378"/>
      <c r="I255" s="378"/>
      <c r="J255" s="378"/>
      <c r="K255" s="378"/>
      <c r="L255" s="378"/>
      <c r="M255" s="378"/>
      <c r="N255" s="378"/>
      <c r="O255" s="378"/>
      <c r="P255" s="378"/>
      <c r="Q255" s="378"/>
      <c r="R255" s="378"/>
      <c r="S255" s="378"/>
      <c r="T255" s="378"/>
      <c r="U255" s="378"/>
      <c r="V255" s="378"/>
      <c r="W255" s="378"/>
      <c r="X255" s="378"/>
      <c r="Y255" s="378"/>
      <c r="Z255" s="37" t="s">
        <v>515</v>
      </c>
    </row>
    <row r="256" spans="1:103" s="37" customFormat="1">
      <c r="A256" s="34" t="s">
        <v>335</v>
      </c>
      <c r="B256" s="50" t="s">
        <v>311</v>
      </c>
      <c r="C256" s="44">
        <v>0</v>
      </c>
      <c r="D256" s="62">
        <f t="shared" si="11"/>
        <v>0</v>
      </c>
      <c r="E256" s="44">
        <v>0</v>
      </c>
      <c r="F256" s="44">
        <v>0</v>
      </c>
      <c r="G256" s="44">
        <v>0</v>
      </c>
      <c r="H256" s="44">
        <v>28</v>
      </c>
      <c r="I256" s="44">
        <v>0</v>
      </c>
      <c r="J256" s="44">
        <v>0</v>
      </c>
      <c r="K256" s="44">
        <v>0</v>
      </c>
      <c r="L256" s="44">
        <v>0</v>
      </c>
      <c r="M256" s="44">
        <v>0</v>
      </c>
      <c r="N256" s="44">
        <v>0</v>
      </c>
      <c r="O256" s="44">
        <v>0</v>
      </c>
      <c r="P256" s="44">
        <v>0</v>
      </c>
      <c r="Q256" s="44">
        <v>20</v>
      </c>
      <c r="R256" s="44">
        <v>0</v>
      </c>
      <c r="S256" s="44">
        <v>0</v>
      </c>
      <c r="T256" s="44">
        <v>0</v>
      </c>
      <c r="U256" s="44">
        <v>0</v>
      </c>
      <c r="V256" s="44">
        <v>0</v>
      </c>
      <c r="W256" s="44">
        <v>0</v>
      </c>
      <c r="X256" s="44">
        <v>0</v>
      </c>
      <c r="Y256" s="44">
        <v>0</v>
      </c>
      <c r="Z256" s="37" t="s">
        <v>516</v>
      </c>
    </row>
    <row r="257" spans="1:26" s="37" customFormat="1">
      <c r="A257" s="34" t="s">
        <v>302</v>
      </c>
      <c r="B257" s="35" t="s">
        <v>446</v>
      </c>
      <c r="C257" s="44">
        <v>0</v>
      </c>
      <c r="D257" s="62">
        <f t="shared" si="11"/>
        <v>0</v>
      </c>
      <c r="E257" s="44">
        <v>0</v>
      </c>
      <c r="F257" s="44">
        <v>0</v>
      </c>
      <c r="G257" s="44">
        <v>0</v>
      </c>
      <c r="H257" s="44">
        <v>12</v>
      </c>
      <c r="I257" s="44">
        <v>0</v>
      </c>
      <c r="J257" s="44">
        <v>0</v>
      </c>
      <c r="K257" s="44">
        <v>0</v>
      </c>
      <c r="L257" s="44">
        <v>0</v>
      </c>
      <c r="M257" s="44">
        <v>0</v>
      </c>
      <c r="N257" s="44">
        <v>0</v>
      </c>
      <c r="O257" s="44">
        <v>0</v>
      </c>
      <c r="P257" s="44">
        <v>0</v>
      </c>
      <c r="Q257" s="44">
        <v>18</v>
      </c>
      <c r="R257" s="44">
        <v>0</v>
      </c>
      <c r="S257" s="44">
        <v>0</v>
      </c>
      <c r="T257" s="44">
        <v>0</v>
      </c>
      <c r="U257" s="44">
        <v>0</v>
      </c>
      <c r="V257" s="44">
        <v>0</v>
      </c>
      <c r="W257" s="44">
        <v>0</v>
      </c>
      <c r="X257" s="44">
        <v>0</v>
      </c>
      <c r="Y257" s="44">
        <v>0</v>
      </c>
      <c r="Z257" s="37" t="s">
        <v>516</v>
      </c>
    </row>
    <row r="258" spans="1:26" s="37" customFormat="1">
      <c r="A258" s="34" t="s">
        <v>212</v>
      </c>
      <c r="B258" s="35" t="s">
        <v>126</v>
      </c>
      <c r="C258" s="44">
        <v>0</v>
      </c>
      <c r="D258" s="62">
        <f t="shared" si="11"/>
        <v>0</v>
      </c>
      <c r="E258" s="44">
        <v>0</v>
      </c>
      <c r="F258" s="44">
        <v>0</v>
      </c>
      <c r="G258" s="44">
        <v>0</v>
      </c>
      <c r="H258" s="44">
        <v>12</v>
      </c>
      <c r="I258" s="44">
        <v>7</v>
      </c>
      <c r="J258" s="44">
        <v>1</v>
      </c>
      <c r="K258" s="44">
        <v>0</v>
      </c>
      <c r="L258" s="44">
        <v>0</v>
      </c>
      <c r="M258" s="44">
        <v>1</v>
      </c>
      <c r="N258" s="44">
        <v>0</v>
      </c>
      <c r="O258" s="44">
        <v>0</v>
      </c>
      <c r="P258" s="44">
        <v>0</v>
      </c>
      <c r="Q258" s="44">
        <v>2</v>
      </c>
      <c r="R258" s="44">
        <v>7</v>
      </c>
      <c r="S258" s="44">
        <v>1</v>
      </c>
      <c r="T258" s="44">
        <v>0</v>
      </c>
      <c r="U258" s="44">
        <v>0</v>
      </c>
      <c r="V258" s="44">
        <v>0</v>
      </c>
      <c r="W258" s="44">
        <v>0</v>
      </c>
      <c r="X258" s="44">
        <v>0</v>
      </c>
      <c r="Y258" s="44">
        <v>0</v>
      </c>
      <c r="Z258" s="37" t="s">
        <v>516</v>
      </c>
    </row>
    <row r="259" spans="1:26" s="37" customFormat="1">
      <c r="A259" s="255" t="s">
        <v>502</v>
      </c>
      <c r="B259" s="35" t="s">
        <v>192</v>
      </c>
      <c r="C259" s="70">
        <v>0</v>
      </c>
      <c r="D259" s="62">
        <f t="shared" si="11"/>
        <v>0</v>
      </c>
      <c r="E259" s="70">
        <v>0</v>
      </c>
      <c r="F259" s="70">
        <v>0</v>
      </c>
      <c r="G259" s="70">
        <v>0</v>
      </c>
      <c r="H259" s="70">
        <v>0</v>
      </c>
      <c r="I259" s="70">
        <v>0</v>
      </c>
      <c r="J259" s="70">
        <v>0</v>
      </c>
      <c r="K259" s="70">
        <v>0</v>
      </c>
      <c r="L259" s="70">
        <v>0</v>
      </c>
      <c r="M259" s="70">
        <v>0</v>
      </c>
      <c r="N259" s="70">
        <v>0</v>
      </c>
      <c r="O259" s="70">
        <v>0</v>
      </c>
      <c r="P259" s="70">
        <v>0</v>
      </c>
      <c r="Q259" s="70">
        <v>2</v>
      </c>
      <c r="R259" s="70">
        <v>0</v>
      </c>
      <c r="S259" s="70">
        <v>0</v>
      </c>
      <c r="T259" s="70">
        <v>0</v>
      </c>
      <c r="U259" s="70">
        <v>0</v>
      </c>
      <c r="V259" s="70">
        <v>0</v>
      </c>
      <c r="W259" s="70">
        <v>0</v>
      </c>
      <c r="X259" s="70">
        <v>0</v>
      </c>
      <c r="Y259" s="70">
        <v>0</v>
      </c>
      <c r="Z259" s="37" t="s">
        <v>516</v>
      </c>
    </row>
    <row r="260" spans="1:26" s="37" customFormat="1">
      <c r="A260" s="379" t="s">
        <v>212</v>
      </c>
      <c r="B260" s="35" t="s">
        <v>126</v>
      </c>
      <c r="C260" s="44"/>
      <c r="D260" s="44"/>
      <c r="E260" s="44"/>
      <c r="F260" s="44"/>
      <c r="G260" s="44"/>
      <c r="H260" s="62">
        <v>3</v>
      </c>
      <c r="I260" s="44">
        <v>1</v>
      </c>
      <c r="J260" s="44"/>
      <c r="K260" s="44"/>
      <c r="L260" s="44"/>
      <c r="M260" s="44"/>
      <c r="N260" s="44"/>
      <c r="O260" s="44"/>
      <c r="P260" s="44"/>
      <c r="Q260" s="62">
        <v>1</v>
      </c>
      <c r="R260" s="44"/>
      <c r="S260" s="44"/>
      <c r="T260" s="44"/>
      <c r="U260" s="44"/>
      <c r="V260" s="44"/>
      <c r="W260" s="44"/>
      <c r="X260" s="44"/>
      <c r="Y260" s="44"/>
      <c r="Z260" s="37" t="s">
        <v>517</v>
      </c>
    </row>
    <row r="261" spans="1:26" s="37" customFormat="1">
      <c r="A261" s="379" t="s">
        <v>213</v>
      </c>
      <c r="B261" s="35" t="s">
        <v>220</v>
      </c>
      <c r="C261" s="44"/>
      <c r="D261" s="44"/>
      <c r="E261" s="44"/>
      <c r="F261" s="44"/>
      <c r="G261" s="44"/>
      <c r="H261" s="62">
        <v>7</v>
      </c>
      <c r="I261" s="44"/>
      <c r="J261" s="44"/>
      <c r="K261" s="44"/>
      <c r="L261" s="44"/>
      <c r="M261" s="44"/>
      <c r="N261" s="44"/>
      <c r="O261" s="44"/>
      <c r="P261" s="44"/>
      <c r="Q261" s="62">
        <v>1</v>
      </c>
      <c r="R261" s="44"/>
      <c r="S261" s="44"/>
      <c r="T261" s="44"/>
      <c r="U261" s="44"/>
      <c r="V261" s="44"/>
      <c r="W261" s="44"/>
      <c r="X261" s="44"/>
      <c r="Y261" s="44"/>
      <c r="Z261" s="37" t="s">
        <v>517</v>
      </c>
    </row>
    <row r="262" spans="1:26" s="37" customFormat="1">
      <c r="A262" s="379" t="s">
        <v>315</v>
      </c>
      <c r="B262" s="58" t="s">
        <v>146</v>
      </c>
      <c r="C262" s="44"/>
      <c r="D262" s="44"/>
      <c r="E262" s="44"/>
      <c r="F262" s="44"/>
      <c r="G262" s="44"/>
      <c r="H262" s="62">
        <v>7</v>
      </c>
      <c r="I262" s="44"/>
      <c r="J262" s="44"/>
      <c r="K262" s="44"/>
      <c r="L262" s="44"/>
      <c r="M262" s="44"/>
      <c r="N262" s="44"/>
      <c r="O262" s="44"/>
      <c r="P262" s="44"/>
      <c r="Q262" s="62">
        <v>4</v>
      </c>
      <c r="R262" s="44"/>
      <c r="S262" s="44"/>
      <c r="T262" s="44"/>
      <c r="U262" s="44"/>
      <c r="V262" s="44"/>
      <c r="W262" s="44"/>
      <c r="X262" s="44"/>
      <c r="Y262" s="44"/>
      <c r="Z262" s="37" t="s">
        <v>517</v>
      </c>
    </row>
    <row r="263" spans="1:26" s="37" customFormat="1">
      <c r="A263" s="379" t="s">
        <v>290</v>
      </c>
      <c r="B263" s="35" t="s">
        <v>148</v>
      </c>
      <c r="C263" s="44"/>
      <c r="D263" s="44"/>
      <c r="E263" s="44"/>
      <c r="F263" s="44"/>
      <c r="G263" s="44"/>
      <c r="H263" s="62">
        <v>0</v>
      </c>
      <c r="I263" s="44"/>
      <c r="J263" s="44"/>
      <c r="K263" s="44"/>
      <c r="L263" s="44"/>
      <c r="M263" s="44"/>
      <c r="N263" s="44"/>
      <c r="O263" s="44"/>
      <c r="P263" s="44"/>
      <c r="Q263" s="62">
        <v>0</v>
      </c>
      <c r="R263" s="44"/>
      <c r="S263" s="44"/>
      <c r="T263" s="44"/>
      <c r="U263" s="44"/>
      <c r="V263" s="44"/>
      <c r="W263" s="44"/>
      <c r="X263" s="44"/>
      <c r="Y263" s="44"/>
      <c r="Z263" s="37" t="s">
        <v>517</v>
      </c>
    </row>
    <row r="264" spans="1:26" s="37" customFormat="1">
      <c r="A264" s="379" t="s">
        <v>335</v>
      </c>
      <c r="B264" s="50" t="s">
        <v>311</v>
      </c>
      <c r="C264" s="44"/>
      <c r="D264" s="44"/>
      <c r="E264" s="44"/>
      <c r="F264" s="44"/>
      <c r="G264" s="44"/>
      <c r="H264" s="62">
        <v>23</v>
      </c>
      <c r="I264" s="44"/>
      <c r="J264" s="44"/>
      <c r="K264" s="44"/>
      <c r="L264" s="44"/>
      <c r="M264" s="44"/>
      <c r="N264" s="44"/>
      <c r="O264" s="44"/>
      <c r="P264" s="44"/>
      <c r="Q264" s="62">
        <v>0</v>
      </c>
      <c r="R264" s="44"/>
      <c r="S264" s="44"/>
      <c r="T264" s="44"/>
      <c r="U264" s="44"/>
      <c r="V264" s="44"/>
      <c r="W264" s="44"/>
      <c r="X264" s="44"/>
      <c r="Y264" s="44"/>
      <c r="Z264" s="37" t="s">
        <v>517</v>
      </c>
    </row>
    <row r="265" spans="1:26" s="37" customFormat="1">
      <c r="A265" s="34" t="s">
        <v>182</v>
      </c>
      <c r="B265" s="35" t="s">
        <v>183</v>
      </c>
      <c r="C265" s="44"/>
      <c r="D265" s="62">
        <f t="shared" ref="D265:D272" si="12">E265+F265+G265</f>
        <v>0</v>
      </c>
      <c r="E265" s="44"/>
      <c r="F265" s="44"/>
      <c r="G265" s="44"/>
      <c r="H265" s="44">
        <v>24</v>
      </c>
      <c r="I265" s="44"/>
      <c r="J265" s="44"/>
      <c r="K265" s="44"/>
      <c r="L265" s="44"/>
      <c r="M265" s="44"/>
      <c r="N265" s="44"/>
      <c r="O265" s="44"/>
      <c r="P265" s="44"/>
      <c r="Q265" s="44">
        <v>18</v>
      </c>
      <c r="R265" s="44"/>
      <c r="S265" s="44"/>
      <c r="T265" s="44"/>
      <c r="U265" s="44"/>
      <c r="V265" s="44"/>
      <c r="W265" s="44"/>
      <c r="X265" s="44"/>
      <c r="Y265" s="44"/>
      <c r="Z265" s="37" t="s">
        <v>518</v>
      </c>
    </row>
    <row r="266" spans="1:26" s="37" customFormat="1">
      <c r="A266" s="34" t="s">
        <v>125</v>
      </c>
      <c r="B266" s="35" t="s">
        <v>126</v>
      </c>
      <c r="C266" s="44"/>
      <c r="D266" s="62">
        <f t="shared" si="12"/>
        <v>0</v>
      </c>
      <c r="E266" s="44"/>
      <c r="F266" s="44"/>
      <c r="G266" s="44"/>
      <c r="H266" s="44">
        <v>27</v>
      </c>
      <c r="I266" s="44">
        <v>5</v>
      </c>
      <c r="J266" s="44"/>
      <c r="K266" s="44"/>
      <c r="L266" s="44"/>
      <c r="M266" s="44"/>
      <c r="N266" s="44"/>
      <c r="O266" s="44"/>
      <c r="P266" s="44"/>
      <c r="Q266" s="44">
        <v>8</v>
      </c>
      <c r="R266" s="44">
        <v>1</v>
      </c>
      <c r="S266" s="44"/>
      <c r="T266" s="44"/>
      <c r="U266" s="44"/>
      <c r="V266" s="44"/>
      <c r="W266" s="44"/>
      <c r="X266" s="44"/>
      <c r="Y266" s="44"/>
      <c r="Z266" s="37" t="s">
        <v>518</v>
      </c>
    </row>
    <row r="267" spans="1:26" s="37" customFormat="1">
      <c r="A267" s="34" t="s">
        <v>137</v>
      </c>
      <c r="B267" s="35" t="s">
        <v>128</v>
      </c>
      <c r="C267" s="44"/>
      <c r="D267" s="62">
        <f t="shared" si="12"/>
        <v>0</v>
      </c>
      <c r="E267" s="44"/>
      <c r="F267" s="44"/>
      <c r="G267" s="44"/>
      <c r="H267" s="44">
        <v>45</v>
      </c>
      <c r="I267" s="44">
        <v>12</v>
      </c>
      <c r="J267" s="44">
        <v>1</v>
      </c>
      <c r="K267" s="44"/>
      <c r="L267" s="44"/>
      <c r="M267" s="44"/>
      <c r="N267" s="44"/>
      <c r="O267" s="44"/>
      <c r="P267" s="44"/>
      <c r="Q267" s="44">
        <v>19</v>
      </c>
      <c r="R267" s="44">
        <v>6</v>
      </c>
      <c r="S267" s="44"/>
      <c r="T267" s="44"/>
      <c r="U267" s="44"/>
      <c r="V267" s="44"/>
      <c r="W267" s="44"/>
      <c r="X267" s="44"/>
      <c r="Y267" s="44"/>
      <c r="Z267" s="37" t="s">
        <v>518</v>
      </c>
    </row>
    <row r="268" spans="1:26" s="37" customFormat="1">
      <c r="A268" s="34" t="s">
        <v>219</v>
      </c>
      <c r="B268" s="35" t="s">
        <v>220</v>
      </c>
      <c r="C268" s="44"/>
      <c r="D268" s="62">
        <f t="shared" si="12"/>
        <v>0</v>
      </c>
      <c r="E268" s="44"/>
      <c r="F268" s="44"/>
      <c r="G268" s="44"/>
      <c r="H268" s="44">
        <v>18</v>
      </c>
      <c r="I268" s="44">
        <v>9</v>
      </c>
      <c r="J268" s="44"/>
      <c r="K268" s="44"/>
      <c r="L268" s="44"/>
      <c r="M268" s="44">
        <v>4</v>
      </c>
      <c r="N268" s="44"/>
      <c r="O268" s="44"/>
      <c r="P268" s="44"/>
      <c r="Q268" s="44">
        <v>2</v>
      </c>
      <c r="R268" s="44">
        <v>4</v>
      </c>
      <c r="S268" s="44"/>
      <c r="T268" s="44"/>
      <c r="U268" s="44"/>
      <c r="V268" s="44">
        <v>3</v>
      </c>
      <c r="W268" s="44"/>
      <c r="X268" s="44"/>
      <c r="Y268" s="44"/>
      <c r="Z268" s="37" t="s">
        <v>518</v>
      </c>
    </row>
    <row r="269" spans="1:26" s="37" customFormat="1">
      <c r="A269" s="34" t="s">
        <v>552</v>
      </c>
      <c r="B269" s="35" t="s">
        <v>192</v>
      </c>
      <c r="C269" s="44"/>
      <c r="D269" s="62">
        <f t="shared" si="12"/>
        <v>0</v>
      </c>
      <c r="E269" s="44"/>
      <c r="F269" s="44"/>
      <c r="G269" s="44"/>
      <c r="H269" s="44">
        <v>24</v>
      </c>
      <c r="I269" s="44"/>
      <c r="J269" s="44"/>
      <c r="K269" s="44"/>
      <c r="L269" s="44"/>
      <c r="M269" s="44"/>
      <c r="N269" s="44"/>
      <c r="O269" s="44"/>
      <c r="P269" s="44"/>
      <c r="Q269" s="44">
        <v>4</v>
      </c>
      <c r="R269" s="44"/>
      <c r="S269" s="44"/>
      <c r="T269" s="44"/>
      <c r="U269" s="44"/>
      <c r="V269" s="44"/>
      <c r="W269" s="44"/>
      <c r="X269" s="44"/>
      <c r="Y269" s="44"/>
      <c r="Z269" s="37" t="s">
        <v>518</v>
      </c>
    </row>
    <row r="270" spans="1:26" s="37" customFormat="1">
      <c r="A270" s="34" t="s">
        <v>456</v>
      </c>
      <c r="B270" s="35" t="s">
        <v>446</v>
      </c>
      <c r="C270" s="44"/>
      <c r="D270" s="62">
        <f t="shared" si="12"/>
        <v>0</v>
      </c>
      <c r="E270" s="44"/>
      <c r="F270" s="44"/>
      <c r="G270" s="44"/>
      <c r="H270" s="44">
        <v>6</v>
      </c>
      <c r="I270" s="44"/>
      <c r="J270" s="44"/>
      <c r="K270" s="44"/>
      <c r="L270" s="44"/>
      <c r="M270" s="44"/>
      <c r="N270" s="44"/>
      <c r="O270" s="44"/>
      <c r="P270" s="44"/>
      <c r="Q270" s="44">
        <v>6</v>
      </c>
      <c r="R270" s="44"/>
      <c r="S270" s="44"/>
      <c r="T270" s="44"/>
      <c r="U270" s="44"/>
      <c r="V270" s="44"/>
      <c r="W270" s="44"/>
      <c r="X270" s="44"/>
      <c r="Y270" s="44"/>
      <c r="Z270" s="37" t="s">
        <v>518</v>
      </c>
    </row>
    <row r="271" spans="1:26" s="37" customFormat="1">
      <c r="A271" s="34" t="s">
        <v>452</v>
      </c>
      <c r="B271" s="35" t="s">
        <v>328</v>
      </c>
      <c r="C271" s="44"/>
      <c r="D271" s="62">
        <f t="shared" si="12"/>
        <v>0</v>
      </c>
      <c r="E271" s="44"/>
      <c r="F271" s="44"/>
      <c r="G271" s="44"/>
      <c r="H271" s="44">
        <v>45</v>
      </c>
      <c r="I271" s="44">
        <v>18</v>
      </c>
      <c r="J271" s="44"/>
      <c r="K271" s="44"/>
      <c r="L271" s="44"/>
      <c r="M271" s="44">
        <v>1</v>
      </c>
      <c r="N271" s="44"/>
      <c r="O271" s="44"/>
      <c r="P271" s="44"/>
      <c r="Q271" s="44">
        <v>22</v>
      </c>
      <c r="R271" s="44">
        <v>8</v>
      </c>
      <c r="S271" s="44"/>
      <c r="T271" s="44"/>
      <c r="U271" s="44"/>
      <c r="V271" s="44">
        <v>2</v>
      </c>
      <c r="W271" s="44"/>
      <c r="X271" s="44"/>
      <c r="Y271" s="44"/>
      <c r="Z271" s="37" t="s">
        <v>518</v>
      </c>
    </row>
    <row r="272" spans="1:26" s="37" customFormat="1">
      <c r="A272" s="255" t="s">
        <v>147</v>
      </c>
      <c r="B272" s="35" t="s">
        <v>148</v>
      </c>
      <c r="C272" s="70"/>
      <c r="D272" s="62">
        <f t="shared" si="12"/>
        <v>0</v>
      </c>
      <c r="E272" s="70"/>
      <c r="F272" s="70"/>
      <c r="G272" s="70"/>
      <c r="H272" s="70">
        <v>24</v>
      </c>
      <c r="I272" s="70">
        <v>4</v>
      </c>
      <c r="J272" s="70"/>
      <c r="K272" s="70"/>
      <c r="L272" s="70"/>
      <c r="M272" s="70"/>
      <c r="N272" s="70"/>
      <c r="O272" s="70"/>
      <c r="P272" s="70"/>
      <c r="Q272" s="70">
        <v>4</v>
      </c>
      <c r="R272" s="70"/>
      <c r="S272" s="70"/>
      <c r="T272" s="70"/>
      <c r="U272" s="70"/>
      <c r="V272" s="70"/>
      <c r="W272" s="70"/>
      <c r="X272" s="70"/>
      <c r="Y272" s="70"/>
      <c r="Z272" s="37" t="s">
        <v>518</v>
      </c>
    </row>
    <row r="273" spans="1:26" s="37" customFormat="1">
      <c r="A273" s="255" t="s">
        <v>512</v>
      </c>
      <c r="B273" s="35" t="s">
        <v>513</v>
      </c>
      <c r="C273" s="70"/>
      <c r="D273" s="70"/>
      <c r="E273" s="70"/>
      <c r="F273" s="70"/>
      <c r="G273" s="70"/>
      <c r="H273" s="70">
        <v>9</v>
      </c>
      <c r="I273" s="70">
        <v>2</v>
      </c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37" t="s">
        <v>518</v>
      </c>
    </row>
    <row r="274" spans="1:26" s="37" customFormat="1">
      <c r="A274" s="79" t="s">
        <v>553</v>
      </c>
      <c r="B274" s="35" t="s">
        <v>144</v>
      </c>
      <c r="C274" s="44"/>
      <c r="D274" s="62">
        <f t="shared" ref="D274:D298" si="13">E274+F274+G274</f>
        <v>0</v>
      </c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37" t="s">
        <v>519</v>
      </c>
    </row>
    <row r="275" spans="1:26" s="37" customFormat="1">
      <c r="A275" s="79" t="s">
        <v>213</v>
      </c>
      <c r="B275" s="50" t="s">
        <v>220</v>
      </c>
      <c r="C275" s="44"/>
      <c r="D275" s="62">
        <f t="shared" si="13"/>
        <v>0</v>
      </c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37" t="s">
        <v>519</v>
      </c>
    </row>
    <row r="276" spans="1:26" s="37" customFormat="1">
      <c r="A276" s="79" t="s">
        <v>315</v>
      </c>
      <c r="B276" s="58" t="s">
        <v>146</v>
      </c>
      <c r="C276" s="44"/>
      <c r="D276" s="62">
        <f t="shared" si="13"/>
        <v>0</v>
      </c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37" t="s">
        <v>519</v>
      </c>
    </row>
    <row r="277" spans="1:26" s="37" customFormat="1">
      <c r="A277" s="79" t="s">
        <v>502</v>
      </c>
      <c r="B277" s="35" t="s">
        <v>192</v>
      </c>
      <c r="C277" s="44"/>
      <c r="D277" s="62">
        <f t="shared" si="13"/>
        <v>0</v>
      </c>
      <c r="E277" s="44"/>
      <c r="F277" s="44"/>
      <c r="G277" s="44"/>
      <c r="H277" s="44">
        <v>6</v>
      </c>
      <c r="I277" s="44">
        <v>4</v>
      </c>
      <c r="J277" s="44">
        <v>1</v>
      </c>
      <c r="K277" s="44"/>
      <c r="L277" s="44"/>
      <c r="M277" s="44">
        <v>1</v>
      </c>
      <c r="N277" s="44"/>
      <c r="O277" s="44"/>
      <c r="P277" s="44"/>
      <c r="Q277" s="44">
        <v>3</v>
      </c>
      <c r="R277" s="44"/>
      <c r="S277" s="44"/>
      <c r="T277" s="44"/>
      <c r="U277" s="44"/>
      <c r="V277" s="44"/>
      <c r="W277" s="44"/>
      <c r="X277" s="44"/>
      <c r="Y277" s="44"/>
      <c r="Z277" s="37" t="s">
        <v>519</v>
      </c>
    </row>
    <row r="278" spans="1:26" s="37" customFormat="1">
      <c r="A278" s="79" t="s">
        <v>335</v>
      </c>
      <c r="B278" s="50" t="s">
        <v>311</v>
      </c>
      <c r="C278" s="44"/>
      <c r="D278" s="62">
        <f t="shared" si="13"/>
        <v>0</v>
      </c>
      <c r="E278" s="44"/>
      <c r="F278" s="44"/>
      <c r="G278" s="44"/>
      <c r="H278" s="44">
        <v>18</v>
      </c>
      <c r="I278" s="44"/>
      <c r="J278" s="44"/>
      <c r="K278" s="44"/>
      <c r="L278" s="44"/>
      <c r="M278" s="44"/>
      <c r="N278" s="44"/>
      <c r="O278" s="44"/>
      <c r="P278" s="44"/>
      <c r="Q278" s="44">
        <v>18</v>
      </c>
      <c r="R278" s="44"/>
      <c r="S278" s="44"/>
      <c r="T278" s="44"/>
      <c r="U278" s="44"/>
      <c r="V278" s="44"/>
      <c r="W278" s="44"/>
      <c r="X278" s="44"/>
      <c r="Y278" s="44"/>
      <c r="Z278" s="37" t="s">
        <v>519</v>
      </c>
    </row>
    <row r="279" spans="1:26" s="382" customFormat="1" ht="13.2">
      <c r="A279" s="380" t="s">
        <v>180</v>
      </c>
      <c r="B279" s="35" t="s">
        <v>181</v>
      </c>
      <c r="C279" s="381"/>
      <c r="D279" s="381">
        <f t="shared" si="13"/>
        <v>0</v>
      </c>
      <c r="E279" s="381"/>
      <c r="F279" s="381"/>
      <c r="G279" s="381"/>
      <c r="H279" s="381"/>
      <c r="I279" s="381"/>
      <c r="J279" s="381">
        <v>2</v>
      </c>
      <c r="K279" s="381"/>
      <c r="L279" s="381"/>
      <c r="M279" s="381"/>
      <c r="N279" s="381">
        <v>2</v>
      </c>
      <c r="O279" s="381"/>
      <c r="P279" s="381"/>
      <c r="Q279" s="381"/>
      <c r="R279" s="381"/>
      <c r="S279" s="381">
        <v>2</v>
      </c>
      <c r="T279" s="381"/>
      <c r="U279" s="381"/>
      <c r="V279" s="381"/>
      <c r="W279" s="381">
        <v>2</v>
      </c>
      <c r="X279" s="381"/>
      <c r="Y279" s="381"/>
      <c r="Z279" s="37" t="s">
        <v>520</v>
      </c>
    </row>
    <row r="280" spans="1:26" s="382" customFormat="1" ht="13.2">
      <c r="A280" s="380" t="s">
        <v>182</v>
      </c>
      <c r="B280" s="35" t="s">
        <v>183</v>
      </c>
      <c r="C280" s="381"/>
      <c r="D280" s="381">
        <f t="shared" si="13"/>
        <v>0</v>
      </c>
      <c r="E280" s="381"/>
      <c r="F280" s="381"/>
      <c r="G280" s="381"/>
      <c r="H280" s="381"/>
      <c r="I280" s="381"/>
      <c r="J280" s="381"/>
      <c r="K280" s="381"/>
      <c r="L280" s="381"/>
      <c r="M280" s="381"/>
      <c r="N280" s="381"/>
      <c r="O280" s="381"/>
      <c r="P280" s="381"/>
      <c r="Q280" s="381"/>
      <c r="R280" s="381"/>
      <c r="S280" s="381"/>
      <c r="T280" s="381"/>
      <c r="U280" s="381"/>
      <c r="V280" s="381"/>
      <c r="W280" s="381"/>
      <c r="X280" s="381"/>
      <c r="Y280" s="381"/>
      <c r="Z280" s="37" t="s">
        <v>520</v>
      </c>
    </row>
    <row r="281" spans="1:26" s="382" customFormat="1" ht="13.2">
      <c r="A281" s="380" t="s">
        <v>125</v>
      </c>
      <c r="B281" s="35" t="s">
        <v>126</v>
      </c>
      <c r="C281" s="381"/>
      <c r="D281" s="381">
        <f t="shared" si="13"/>
        <v>0</v>
      </c>
      <c r="E281" s="381"/>
      <c r="F281" s="381"/>
      <c r="G281" s="381"/>
      <c r="H281" s="381"/>
      <c r="I281" s="381"/>
      <c r="J281" s="381"/>
      <c r="K281" s="381"/>
      <c r="L281" s="381"/>
      <c r="M281" s="381"/>
      <c r="N281" s="381"/>
      <c r="O281" s="381"/>
      <c r="P281" s="381"/>
      <c r="Q281" s="381"/>
      <c r="R281" s="381"/>
      <c r="S281" s="381"/>
      <c r="T281" s="381"/>
      <c r="U281" s="381"/>
      <c r="V281" s="381"/>
      <c r="W281" s="381"/>
      <c r="X281" s="381"/>
      <c r="Y281" s="381"/>
      <c r="Z281" s="37" t="s">
        <v>520</v>
      </c>
    </row>
    <row r="282" spans="1:26" s="382" customFormat="1" ht="13.5" customHeight="1">
      <c r="A282" s="380" t="s">
        <v>127</v>
      </c>
      <c r="B282" s="35" t="s">
        <v>128</v>
      </c>
      <c r="C282" s="381"/>
      <c r="D282" s="381">
        <f t="shared" si="13"/>
        <v>0</v>
      </c>
      <c r="E282" s="381"/>
      <c r="F282" s="381"/>
      <c r="G282" s="381"/>
      <c r="H282" s="381">
        <v>5</v>
      </c>
      <c r="I282" s="381"/>
      <c r="J282" s="381"/>
      <c r="K282" s="381"/>
      <c r="L282" s="381"/>
      <c r="M282" s="381"/>
      <c r="N282" s="381"/>
      <c r="O282" s="381"/>
      <c r="P282" s="381"/>
      <c r="Q282" s="381">
        <v>5</v>
      </c>
      <c r="R282" s="381"/>
      <c r="S282" s="381"/>
      <c r="T282" s="381"/>
      <c r="U282" s="381"/>
      <c r="V282" s="381"/>
      <c r="W282" s="381"/>
      <c r="X282" s="381"/>
      <c r="Y282" s="381"/>
      <c r="Z282" s="37" t="s">
        <v>520</v>
      </c>
    </row>
    <row r="283" spans="1:26" s="382" customFormat="1" ht="13.2">
      <c r="A283" s="380" t="s">
        <v>456</v>
      </c>
      <c r="B283" s="35" t="s">
        <v>446</v>
      </c>
      <c r="C283" s="381"/>
      <c r="D283" s="381">
        <f t="shared" si="13"/>
        <v>0</v>
      </c>
      <c r="E283" s="381"/>
      <c r="F283" s="381"/>
      <c r="G283" s="381"/>
      <c r="H283" s="381">
        <v>4</v>
      </c>
      <c r="I283" s="381"/>
      <c r="J283" s="381"/>
      <c r="K283" s="381"/>
      <c r="L283" s="381"/>
      <c r="M283" s="381"/>
      <c r="N283" s="381"/>
      <c r="O283" s="381"/>
      <c r="P283" s="381"/>
      <c r="Q283" s="381">
        <v>4</v>
      </c>
      <c r="R283" s="381"/>
      <c r="S283" s="381"/>
      <c r="T283" s="381"/>
      <c r="U283" s="381"/>
      <c r="V283" s="381"/>
      <c r="W283" s="381"/>
      <c r="X283" s="381"/>
      <c r="Y283" s="381"/>
      <c r="Z283" s="37" t="s">
        <v>520</v>
      </c>
    </row>
    <row r="284" spans="1:26" s="382" customFormat="1" ht="13.2">
      <c r="A284" s="380" t="s">
        <v>147</v>
      </c>
      <c r="B284" s="35" t="s">
        <v>148</v>
      </c>
      <c r="C284" s="381"/>
      <c r="D284" s="381">
        <f t="shared" si="13"/>
        <v>0</v>
      </c>
      <c r="E284" s="381"/>
      <c r="F284" s="381"/>
      <c r="G284" s="381"/>
      <c r="H284" s="381">
        <v>16</v>
      </c>
      <c r="I284" s="381"/>
      <c r="J284" s="381"/>
      <c r="K284" s="381"/>
      <c r="L284" s="381"/>
      <c r="M284" s="381"/>
      <c r="N284" s="381"/>
      <c r="O284" s="381"/>
      <c r="P284" s="381"/>
      <c r="Q284" s="381">
        <v>16</v>
      </c>
      <c r="R284" s="381"/>
      <c r="S284" s="381"/>
      <c r="T284" s="381"/>
      <c r="U284" s="381"/>
      <c r="V284" s="381"/>
      <c r="W284" s="381"/>
      <c r="X284" s="381"/>
      <c r="Y284" s="381"/>
      <c r="Z284" s="37" t="s">
        <v>520</v>
      </c>
    </row>
    <row r="285" spans="1:26" s="382" customFormat="1" ht="13.2">
      <c r="A285" s="380" t="s">
        <v>167</v>
      </c>
      <c r="B285" s="35" t="s">
        <v>168</v>
      </c>
      <c r="C285" s="381"/>
      <c r="D285" s="381">
        <f t="shared" si="13"/>
        <v>0</v>
      </c>
      <c r="E285" s="381"/>
      <c r="F285" s="381"/>
      <c r="G285" s="381"/>
      <c r="H285" s="381">
        <v>2</v>
      </c>
      <c r="I285" s="381">
        <v>1</v>
      </c>
      <c r="J285" s="381"/>
      <c r="K285" s="381"/>
      <c r="L285" s="381"/>
      <c r="M285" s="381">
        <v>1</v>
      </c>
      <c r="N285" s="381"/>
      <c r="O285" s="381"/>
      <c r="P285" s="381"/>
      <c r="Q285" s="381">
        <v>2</v>
      </c>
      <c r="R285" s="381">
        <v>1</v>
      </c>
      <c r="S285" s="381"/>
      <c r="T285" s="381"/>
      <c r="U285" s="381"/>
      <c r="V285" s="381">
        <v>1</v>
      </c>
      <c r="W285" s="381"/>
      <c r="X285" s="381"/>
      <c r="Y285" s="381"/>
      <c r="Z285" s="37" t="s">
        <v>520</v>
      </c>
    </row>
    <row r="286" spans="1:26" s="382" customFormat="1" ht="13.2">
      <c r="A286" s="380" t="s">
        <v>260</v>
      </c>
      <c r="B286" s="35" t="s">
        <v>311</v>
      </c>
      <c r="C286" s="381"/>
      <c r="D286" s="381">
        <f t="shared" si="13"/>
        <v>0</v>
      </c>
      <c r="E286" s="381"/>
      <c r="F286" s="381"/>
      <c r="G286" s="381"/>
      <c r="H286" s="381"/>
      <c r="I286" s="381"/>
      <c r="J286" s="381"/>
      <c r="K286" s="381"/>
      <c r="L286" s="381"/>
      <c r="M286" s="381"/>
      <c r="N286" s="381"/>
      <c r="O286" s="381"/>
      <c r="P286" s="381"/>
      <c r="Q286" s="381"/>
      <c r="R286" s="381"/>
      <c r="S286" s="381"/>
      <c r="T286" s="381"/>
      <c r="U286" s="381"/>
      <c r="V286" s="381"/>
      <c r="W286" s="381"/>
      <c r="X286" s="381"/>
      <c r="Y286" s="381"/>
      <c r="Z286" s="37" t="s">
        <v>520</v>
      </c>
    </row>
    <row r="287" spans="1:26" s="37" customFormat="1">
      <c r="A287" s="79" t="s">
        <v>484</v>
      </c>
      <c r="B287" s="35" t="s">
        <v>183</v>
      </c>
      <c r="C287" s="44">
        <v>0</v>
      </c>
      <c r="D287" s="62">
        <f t="shared" si="13"/>
        <v>0</v>
      </c>
      <c r="E287" s="44">
        <v>0</v>
      </c>
      <c r="F287" s="44">
        <v>0</v>
      </c>
      <c r="G287" s="44">
        <v>0</v>
      </c>
      <c r="H287" s="44">
        <v>9</v>
      </c>
      <c r="I287" s="44">
        <v>0</v>
      </c>
      <c r="J287" s="44">
        <v>0</v>
      </c>
      <c r="K287" s="44">
        <v>0</v>
      </c>
      <c r="L287" s="44">
        <v>0</v>
      </c>
      <c r="M287" s="44">
        <v>0</v>
      </c>
      <c r="N287" s="44">
        <v>0</v>
      </c>
      <c r="O287" s="44">
        <v>0</v>
      </c>
      <c r="P287" s="44">
        <v>0</v>
      </c>
      <c r="Q287" s="44">
        <v>9</v>
      </c>
      <c r="R287" s="44">
        <v>0</v>
      </c>
      <c r="S287" s="44">
        <v>0</v>
      </c>
      <c r="T287" s="44">
        <v>0</v>
      </c>
      <c r="U287" s="44">
        <v>0</v>
      </c>
      <c r="V287" s="44">
        <v>0</v>
      </c>
      <c r="W287" s="44">
        <v>0</v>
      </c>
      <c r="X287" s="44">
        <v>0</v>
      </c>
      <c r="Y287" s="44">
        <v>0</v>
      </c>
      <c r="Z287" s="37" t="s">
        <v>521</v>
      </c>
    </row>
    <row r="288" spans="1:26" s="37" customFormat="1">
      <c r="A288" s="79" t="s">
        <v>302</v>
      </c>
      <c r="B288" s="35" t="s">
        <v>446</v>
      </c>
      <c r="C288" s="44">
        <v>0</v>
      </c>
      <c r="D288" s="62">
        <v>0</v>
      </c>
      <c r="E288" s="44">
        <v>0</v>
      </c>
      <c r="F288" s="44">
        <v>0</v>
      </c>
      <c r="G288" s="44">
        <v>0</v>
      </c>
      <c r="H288" s="44">
        <v>12</v>
      </c>
      <c r="I288" s="44">
        <v>6</v>
      </c>
      <c r="J288" s="44">
        <v>0</v>
      </c>
      <c r="K288" s="44">
        <v>0</v>
      </c>
      <c r="L288" s="44">
        <v>0</v>
      </c>
      <c r="M288" s="44">
        <v>0</v>
      </c>
      <c r="N288" s="44">
        <v>0</v>
      </c>
      <c r="O288" s="44">
        <v>0</v>
      </c>
      <c r="P288" s="44">
        <v>0</v>
      </c>
      <c r="Q288" s="44">
        <v>12</v>
      </c>
      <c r="R288" s="44">
        <v>0</v>
      </c>
      <c r="S288" s="44">
        <v>0</v>
      </c>
      <c r="T288" s="44">
        <v>0</v>
      </c>
      <c r="U288" s="44">
        <v>0</v>
      </c>
      <c r="V288" s="44">
        <v>0</v>
      </c>
      <c r="W288" s="44">
        <v>0</v>
      </c>
      <c r="X288" s="44">
        <v>0</v>
      </c>
      <c r="Y288" s="44">
        <v>0</v>
      </c>
      <c r="Z288" s="37" t="s">
        <v>521</v>
      </c>
    </row>
    <row r="289" spans="1:26" s="37" customFormat="1">
      <c r="A289" s="79" t="s">
        <v>315</v>
      </c>
      <c r="B289" s="58" t="s">
        <v>146</v>
      </c>
      <c r="C289" s="44">
        <v>0</v>
      </c>
      <c r="D289" s="62">
        <v>0</v>
      </c>
      <c r="E289" s="44">
        <v>0</v>
      </c>
      <c r="F289" s="44">
        <v>0</v>
      </c>
      <c r="G289" s="44">
        <v>0</v>
      </c>
      <c r="H289" s="44">
        <v>1</v>
      </c>
      <c r="I289" s="44">
        <v>0</v>
      </c>
      <c r="J289" s="44">
        <v>0</v>
      </c>
      <c r="K289" s="44">
        <v>0</v>
      </c>
      <c r="L289" s="44">
        <v>0</v>
      </c>
      <c r="M289" s="44">
        <v>0</v>
      </c>
      <c r="N289" s="44">
        <v>0</v>
      </c>
      <c r="O289" s="44">
        <v>0</v>
      </c>
      <c r="P289" s="44">
        <v>0</v>
      </c>
      <c r="Q289" s="44">
        <v>1</v>
      </c>
      <c r="R289" s="44">
        <v>0</v>
      </c>
      <c r="S289" s="44">
        <v>0</v>
      </c>
      <c r="T289" s="44">
        <v>0</v>
      </c>
      <c r="U289" s="44">
        <v>0</v>
      </c>
      <c r="V289" s="44">
        <v>0</v>
      </c>
      <c r="W289" s="44">
        <v>0</v>
      </c>
      <c r="X289" s="44">
        <v>0</v>
      </c>
      <c r="Y289" s="44">
        <v>0</v>
      </c>
      <c r="Z289" s="37" t="s">
        <v>521</v>
      </c>
    </row>
    <row r="290" spans="1:26" s="37" customFormat="1">
      <c r="A290" s="79" t="s">
        <v>502</v>
      </c>
      <c r="B290" s="35" t="s">
        <v>192</v>
      </c>
      <c r="C290" s="44">
        <v>0</v>
      </c>
      <c r="D290" s="62">
        <v>0</v>
      </c>
      <c r="E290" s="44">
        <v>0</v>
      </c>
      <c r="F290" s="44">
        <v>0</v>
      </c>
      <c r="G290" s="44">
        <v>0</v>
      </c>
      <c r="H290" s="44">
        <v>5</v>
      </c>
      <c r="I290" s="44">
        <v>0</v>
      </c>
      <c r="J290" s="44">
        <v>0</v>
      </c>
      <c r="K290" s="44">
        <v>0</v>
      </c>
      <c r="L290" s="44">
        <v>0</v>
      </c>
      <c r="M290" s="44">
        <v>0</v>
      </c>
      <c r="N290" s="44">
        <v>0</v>
      </c>
      <c r="O290" s="44">
        <v>0</v>
      </c>
      <c r="P290" s="44">
        <v>0</v>
      </c>
      <c r="Q290" s="44">
        <v>5</v>
      </c>
      <c r="R290" s="44">
        <v>0</v>
      </c>
      <c r="S290" s="44">
        <v>0</v>
      </c>
      <c r="T290" s="44">
        <v>0</v>
      </c>
      <c r="U290" s="44">
        <v>0</v>
      </c>
      <c r="V290" s="44">
        <v>0</v>
      </c>
      <c r="W290" s="44">
        <v>0</v>
      </c>
      <c r="X290" s="44">
        <v>0</v>
      </c>
      <c r="Y290" s="44">
        <v>0</v>
      </c>
      <c r="Z290" s="37" t="s">
        <v>521</v>
      </c>
    </row>
    <row r="291" spans="1:26" s="37" customFormat="1">
      <c r="A291" s="79" t="s">
        <v>290</v>
      </c>
      <c r="B291" s="35" t="s">
        <v>148</v>
      </c>
      <c r="C291" s="44">
        <v>0</v>
      </c>
      <c r="D291" s="62">
        <v>0</v>
      </c>
      <c r="E291" s="44">
        <v>0</v>
      </c>
      <c r="F291" s="44">
        <v>0</v>
      </c>
      <c r="G291" s="44">
        <v>0</v>
      </c>
      <c r="H291" s="44">
        <v>5</v>
      </c>
      <c r="I291" s="44">
        <v>0</v>
      </c>
      <c r="J291" s="44">
        <v>0</v>
      </c>
      <c r="K291" s="44">
        <v>0</v>
      </c>
      <c r="L291" s="44">
        <v>0</v>
      </c>
      <c r="M291" s="44">
        <v>0</v>
      </c>
      <c r="N291" s="44">
        <v>0</v>
      </c>
      <c r="O291" s="44">
        <v>0</v>
      </c>
      <c r="P291" s="44">
        <v>0</v>
      </c>
      <c r="Q291" s="44">
        <v>5</v>
      </c>
      <c r="R291" s="44">
        <v>0</v>
      </c>
      <c r="S291" s="44">
        <v>0</v>
      </c>
      <c r="T291" s="44">
        <v>0</v>
      </c>
      <c r="U291" s="44">
        <v>0</v>
      </c>
      <c r="V291" s="44">
        <v>0</v>
      </c>
      <c r="W291" s="44">
        <v>0</v>
      </c>
      <c r="X291" s="44">
        <v>0</v>
      </c>
      <c r="Y291" s="44">
        <v>0</v>
      </c>
      <c r="Z291" s="37" t="s">
        <v>521</v>
      </c>
    </row>
    <row r="292" spans="1:26" s="37" customFormat="1">
      <c r="A292" s="79" t="s">
        <v>335</v>
      </c>
      <c r="B292" s="35" t="s">
        <v>311</v>
      </c>
      <c r="C292" s="44">
        <v>0</v>
      </c>
      <c r="D292" s="62">
        <f t="shared" si="13"/>
        <v>0</v>
      </c>
      <c r="E292" s="44">
        <v>0</v>
      </c>
      <c r="F292" s="44">
        <v>0</v>
      </c>
      <c r="G292" s="44">
        <v>0</v>
      </c>
      <c r="H292" s="44">
        <v>0</v>
      </c>
      <c r="I292" s="44">
        <v>0</v>
      </c>
      <c r="J292" s="44">
        <v>0</v>
      </c>
      <c r="K292" s="44">
        <v>0</v>
      </c>
      <c r="L292" s="44">
        <v>0</v>
      </c>
      <c r="M292" s="44">
        <v>0</v>
      </c>
      <c r="N292" s="44">
        <v>0</v>
      </c>
      <c r="O292" s="44">
        <v>0</v>
      </c>
      <c r="P292" s="44">
        <v>0</v>
      </c>
      <c r="Q292" s="44">
        <v>0</v>
      </c>
      <c r="R292" s="44">
        <v>0</v>
      </c>
      <c r="S292" s="44">
        <v>0</v>
      </c>
      <c r="T292" s="44">
        <v>0</v>
      </c>
      <c r="U292" s="44">
        <v>0</v>
      </c>
      <c r="V292" s="44">
        <v>0</v>
      </c>
      <c r="W292" s="44">
        <v>0</v>
      </c>
      <c r="X292" s="44">
        <v>0</v>
      </c>
      <c r="Y292" s="44">
        <v>0</v>
      </c>
      <c r="Z292" s="37" t="s">
        <v>521</v>
      </c>
    </row>
    <row r="293" spans="1:26" s="37" customFormat="1">
      <c r="A293" s="34" t="s">
        <v>484</v>
      </c>
      <c r="B293" s="35" t="s">
        <v>183</v>
      </c>
      <c r="C293" s="44"/>
      <c r="D293" s="62">
        <f t="shared" si="13"/>
        <v>0</v>
      </c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37" t="s">
        <v>522</v>
      </c>
    </row>
    <row r="294" spans="1:26" s="37" customFormat="1">
      <c r="A294" s="34" t="s">
        <v>395</v>
      </c>
      <c r="B294" s="35" t="s">
        <v>446</v>
      </c>
      <c r="C294" s="44"/>
      <c r="D294" s="62">
        <f t="shared" si="13"/>
        <v>0</v>
      </c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37" t="s">
        <v>522</v>
      </c>
    </row>
    <row r="295" spans="1:26" s="37" customFormat="1">
      <c r="A295" s="34" t="s">
        <v>523</v>
      </c>
      <c r="B295" s="50" t="s">
        <v>524</v>
      </c>
      <c r="C295" s="44"/>
      <c r="D295" s="62">
        <v>0</v>
      </c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37" t="s">
        <v>522</v>
      </c>
    </row>
    <row r="296" spans="1:26" s="37" customFormat="1">
      <c r="A296" s="34" t="s">
        <v>380</v>
      </c>
      <c r="B296" s="50" t="s">
        <v>34</v>
      </c>
      <c r="C296" s="44"/>
      <c r="D296" s="62">
        <v>0</v>
      </c>
      <c r="E296" s="44"/>
      <c r="F296" s="44"/>
      <c r="G296" s="44"/>
      <c r="H296" s="44">
        <v>14</v>
      </c>
      <c r="I296" s="44">
        <v>1</v>
      </c>
      <c r="J296" s="44">
        <v>6</v>
      </c>
      <c r="K296" s="44"/>
      <c r="L296" s="44"/>
      <c r="M296" s="44">
        <v>1</v>
      </c>
      <c r="N296" s="44">
        <v>6</v>
      </c>
      <c r="O296" s="44"/>
      <c r="P296" s="44"/>
      <c r="Q296" s="44">
        <v>10</v>
      </c>
      <c r="R296" s="44"/>
      <c r="S296" s="44">
        <v>4</v>
      </c>
      <c r="T296" s="44"/>
      <c r="U296" s="44"/>
      <c r="V296" s="44"/>
      <c r="W296" s="44">
        <v>4</v>
      </c>
      <c r="X296" s="44"/>
      <c r="Y296" s="44"/>
      <c r="Z296" s="37" t="s">
        <v>522</v>
      </c>
    </row>
    <row r="297" spans="1:26" s="37" customFormat="1">
      <c r="A297" s="34" t="s">
        <v>315</v>
      </c>
      <c r="B297" s="50" t="s">
        <v>146</v>
      </c>
      <c r="C297" s="44"/>
      <c r="D297" s="62">
        <v>1</v>
      </c>
      <c r="E297" s="44">
        <v>1</v>
      </c>
      <c r="F297" s="44"/>
      <c r="G297" s="44"/>
      <c r="H297" s="44">
        <v>7</v>
      </c>
      <c r="I297" s="44"/>
      <c r="J297" s="44"/>
      <c r="K297" s="44">
        <v>1</v>
      </c>
      <c r="L297" s="44"/>
      <c r="M297" s="44"/>
      <c r="N297" s="44"/>
      <c r="O297" s="44">
        <v>1</v>
      </c>
      <c r="P297" s="44"/>
      <c r="Q297" s="44">
        <v>4</v>
      </c>
      <c r="R297" s="44"/>
      <c r="S297" s="44"/>
      <c r="T297" s="44"/>
      <c r="U297" s="44"/>
      <c r="V297" s="44"/>
      <c r="W297" s="44"/>
      <c r="X297" s="44"/>
      <c r="Y297" s="44"/>
      <c r="Z297" s="37" t="s">
        <v>522</v>
      </c>
    </row>
    <row r="298" spans="1:26" s="37" customFormat="1">
      <c r="A298" s="34" t="s">
        <v>285</v>
      </c>
      <c r="B298" s="50" t="s">
        <v>525</v>
      </c>
      <c r="C298" s="44"/>
      <c r="D298" s="62">
        <f t="shared" si="13"/>
        <v>0</v>
      </c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37" t="s">
        <v>522</v>
      </c>
    </row>
    <row r="299" spans="1:26" s="37" customFormat="1">
      <c r="A299" s="34" t="s">
        <v>143</v>
      </c>
      <c r="B299" s="35" t="s">
        <v>144</v>
      </c>
      <c r="C299" s="44"/>
      <c r="D299" s="62">
        <v>2</v>
      </c>
      <c r="E299" s="44">
        <v>2</v>
      </c>
      <c r="F299" s="44"/>
      <c r="G299" s="44"/>
      <c r="H299" s="44"/>
      <c r="I299" s="44"/>
      <c r="J299" s="44">
        <v>2</v>
      </c>
      <c r="K299" s="44">
        <v>6</v>
      </c>
      <c r="L299" s="44"/>
      <c r="M299" s="44"/>
      <c r="N299" s="44">
        <v>2</v>
      </c>
      <c r="O299" s="44">
        <v>6</v>
      </c>
      <c r="P299" s="44"/>
      <c r="Q299" s="44"/>
      <c r="R299" s="44"/>
      <c r="S299" s="44">
        <v>2</v>
      </c>
      <c r="T299" s="44">
        <v>2</v>
      </c>
      <c r="U299" s="44"/>
      <c r="V299" s="44"/>
      <c r="W299" s="44">
        <v>2</v>
      </c>
      <c r="X299" s="44">
        <v>2</v>
      </c>
      <c r="Y299" s="44"/>
      <c r="Z299" s="37" t="s">
        <v>526</v>
      </c>
    </row>
    <row r="300" spans="1:26" s="37" customFormat="1">
      <c r="A300" s="34" t="s">
        <v>145</v>
      </c>
      <c r="B300" s="35" t="s">
        <v>328</v>
      </c>
      <c r="C300" s="44"/>
      <c r="D300" s="62"/>
      <c r="E300" s="44"/>
      <c r="F300" s="44"/>
      <c r="G300" s="44"/>
      <c r="H300" s="44">
        <v>5</v>
      </c>
      <c r="I300" s="44"/>
      <c r="J300" s="44"/>
      <c r="K300" s="44"/>
      <c r="L300" s="44"/>
      <c r="M300" s="44"/>
      <c r="N300" s="44"/>
      <c r="O300" s="44"/>
      <c r="P300" s="44"/>
      <c r="Q300" s="44">
        <v>5</v>
      </c>
      <c r="R300" s="44"/>
      <c r="S300" s="44"/>
      <c r="T300" s="44"/>
      <c r="U300" s="44"/>
      <c r="V300" s="44"/>
      <c r="W300" s="44"/>
      <c r="X300" s="44"/>
      <c r="Y300" s="44"/>
      <c r="Z300" s="37" t="s">
        <v>526</v>
      </c>
    </row>
    <row r="301" spans="1:26" s="37" customFormat="1">
      <c r="A301" s="34" t="s">
        <v>260</v>
      </c>
      <c r="B301" s="35" t="s">
        <v>311</v>
      </c>
      <c r="C301" s="44"/>
      <c r="D301" s="62"/>
      <c r="E301" s="44"/>
      <c r="F301" s="44"/>
      <c r="G301" s="44"/>
      <c r="H301" s="44">
        <v>2</v>
      </c>
      <c r="I301" s="44"/>
      <c r="J301" s="44"/>
      <c r="K301" s="44"/>
      <c r="L301" s="44"/>
      <c r="M301" s="44"/>
      <c r="N301" s="44"/>
      <c r="O301" s="44"/>
      <c r="P301" s="44"/>
      <c r="Q301" s="44">
        <v>2</v>
      </c>
      <c r="R301" s="44"/>
      <c r="S301" s="44"/>
      <c r="T301" s="44"/>
      <c r="U301" s="44"/>
      <c r="V301" s="44"/>
      <c r="W301" s="44"/>
      <c r="X301" s="44"/>
      <c r="Y301" s="44"/>
      <c r="Z301" s="37" t="s">
        <v>526</v>
      </c>
    </row>
    <row r="302" spans="1:26" s="37" customFormat="1">
      <c r="A302" s="34" t="s">
        <v>302</v>
      </c>
      <c r="B302" s="35" t="s">
        <v>446</v>
      </c>
      <c r="C302" s="35"/>
      <c r="D302" s="62">
        <f t="shared" ref="D302:D308" si="14">E302+F302+G302</f>
        <v>0</v>
      </c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37" t="s">
        <v>527</v>
      </c>
    </row>
    <row r="303" spans="1:26" s="37" customFormat="1">
      <c r="A303" s="34" t="s">
        <v>335</v>
      </c>
      <c r="B303" s="35" t="s">
        <v>311</v>
      </c>
      <c r="C303" s="44"/>
      <c r="D303" s="62">
        <f t="shared" si="14"/>
        <v>0</v>
      </c>
      <c r="E303" s="35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37" t="s">
        <v>527</v>
      </c>
    </row>
    <row r="304" spans="1:26" s="37" customFormat="1">
      <c r="A304" s="34" t="s">
        <v>456</v>
      </c>
      <c r="B304" s="35" t="s">
        <v>446</v>
      </c>
      <c r="C304" s="44">
        <v>0</v>
      </c>
      <c r="D304" s="62">
        <f t="shared" si="14"/>
        <v>0</v>
      </c>
      <c r="E304" s="44">
        <v>0</v>
      </c>
      <c r="F304" s="44">
        <v>0</v>
      </c>
      <c r="G304" s="44">
        <v>0</v>
      </c>
      <c r="H304" s="44">
        <v>0</v>
      </c>
      <c r="I304" s="44">
        <v>0</v>
      </c>
      <c r="J304" s="44">
        <v>0</v>
      </c>
      <c r="K304" s="44">
        <v>0</v>
      </c>
      <c r="L304" s="44">
        <v>0</v>
      </c>
      <c r="M304" s="44">
        <v>0</v>
      </c>
      <c r="N304" s="44">
        <v>0</v>
      </c>
      <c r="O304" s="44">
        <v>0</v>
      </c>
      <c r="P304" s="44">
        <v>0</v>
      </c>
      <c r="Q304" s="44">
        <v>0</v>
      </c>
      <c r="R304" s="44">
        <v>0</v>
      </c>
      <c r="S304" s="44">
        <v>0</v>
      </c>
      <c r="T304" s="44">
        <v>0</v>
      </c>
      <c r="U304" s="44">
        <v>0</v>
      </c>
      <c r="V304" s="44">
        <v>0</v>
      </c>
      <c r="W304" s="44">
        <v>0</v>
      </c>
      <c r="X304" s="44">
        <v>0</v>
      </c>
      <c r="Y304" s="44">
        <v>0</v>
      </c>
      <c r="Z304" s="37" t="s">
        <v>528</v>
      </c>
    </row>
    <row r="305" spans="1:26" s="37" customFormat="1">
      <c r="A305" s="34" t="s">
        <v>554</v>
      </c>
      <c r="B305" s="35" t="s">
        <v>192</v>
      </c>
      <c r="C305" s="44">
        <v>0</v>
      </c>
      <c r="D305" s="62">
        <f t="shared" si="14"/>
        <v>0</v>
      </c>
      <c r="E305" s="44">
        <v>0</v>
      </c>
      <c r="F305" s="44">
        <v>0</v>
      </c>
      <c r="G305" s="44">
        <v>0</v>
      </c>
      <c r="H305" s="44">
        <v>0</v>
      </c>
      <c r="I305" s="44">
        <v>0</v>
      </c>
      <c r="J305" s="44">
        <v>0</v>
      </c>
      <c r="K305" s="44">
        <v>0</v>
      </c>
      <c r="L305" s="44">
        <v>0</v>
      </c>
      <c r="M305" s="44">
        <v>0</v>
      </c>
      <c r="N305" s="44">
        <v>0</v>
      </c>
      <c r="O305" s="44">
        <v>0</v>
      </c>
      <c r="P305" s="44">
        <v>0</v>
      </c>
      <c r="Q305" s="44">
        <v>9</v>
      </c>
      <c r="R305" s="44">
        <v>3</v>
      </c>
      <c r="S305" s="44">
        <v>0</v>
      </c>
      <c r="T305" s="44">
        <v>0</v>
      </c>
      <c r="U305" s="44">
        <v>0</v>
      </c>
      <c r="V305" s="44">
        <v>0</v>
      </c>
      <c r="W305" s="44">
        <v>0</v>
      </c>
      <c r="X305" s="44">
        <v>0</v>
      </c>
      <c r="Y305" s="44">
        <v>0</v>
      </c>
      <c r="Z305" s="37" t="s">
        <v>528</v>
      </c>
    </row>
    <row r="306" spans="1:26" s="37" customFormat="1">
      <c r="A306" s="34" t="s">
        <v>147</v>
      </c>
      <c r="B306" s="35" t="s">
        <v>148</v>
      </c>
      <c r="C306" s="44">
        <v>0</v>
      </c>
      <c r="D306" s="62">
        <f t="shared" si="14"/>
        <v>0</v>
      </c>
      <c r="E306" s="44">
        <v>0</v>
      </c>
      <c r="F306" s="44">
        <v>0</v>
      </c>
      <c r="G306" s="44">
        <v>0</v>
      </c>
      <c r="H306" s="44">
        <v>0</v>
      </c>
      <c r="I306" s="44">
        <v>0</v>
      </c>
      <c r="J306" s="44">
        <v>0</v>
      </c>
      <c r="K306" s="44">
        <v>0</v>
      </c>
      <c r="L306" s="44">
        <v>0</v>
      </c>
      <c r="M306" s="44">
        <v>0</v>
      </c>
      <c r="N306" s="44">
        <v>0</v>
      </c>
      <c r="O306" s="44">
        <v>0</v>
      </c>
      <c r="P306" s="44">
        <v>0</v>
      </c>
      <c r="Q306" s="44">
        <v>0</v>
      </c>
      <c r="R306" s="44">
        <v>0</v>
      </c>
      <c r="S306" s="44">
        <v>0</v>
      </c>
      <c r="T306" s="44">
        <v>0</v>
      </c>
      <c r="U306" s="44">
        <v>0</v>
      </c>
      <c r="V306" s="44">
        <v>0</v>
      </c>
      <c r="W306" s="44">
        <v>0</v>
      </c>
      <c r="X306" s="44">
        <v>0</v>
      </c>
      <c r="Y306" s="44">
        <v>0</v>
      </c>
      <c r="Z306" s="37" t="s">
        <v>528</v>
      </c>
    </row>
    <row r="307" spans="1:26" s="37" customFormat="1">
      <c r="A307" s="34" t="s">
        <v>260</v>
      </c>
      <c r="B307" s="35" t="s">
        <v>446</v>
      </c>
      <c r="C307" s="44">
        <v>0</v>
      </c>
      <c r="D307" s="62">
        <f t="shared" si="14"/>
        <v>0</v>
      </c>
      <c r="E307" s="44">
        <v>0</v>
      </c>
      <c r="F307" s="44">
        <v>0</v>
      </c>
      <c r="G307" s="44">
        <v>0</v>
      </c>
      <c r="H307" s="44">
        <v>0</v>
      </c>
      <c r="I307" s="44">
        <v>0</v>
      </c>
      <c r="J307" s="44">
        <v>0</v>
      </c>
      <c r="K307" s="44">
        <v>0</v>
      </c>
      <c r="L307" s="44">
        <v>0</v>
      </c>
      <c r="M307" s="44">
        <v>0</v>
      </c>
      <c r="N307" s="44">
        <v>0</v>
      </c>
      <c r="O307" s="44">
        <v>0</v>
      </c>
      <c r="P307" s="44">
        <v>0</v>
      </c>
      <c r="Q307" s="44">
        <v>0</v>
      </c>
      <c r="R307" s="44">
        <v>0</v>
      </c>
      <c r="S307" s="44">
        <v>0</v>
      </c>
      <c r="T307" s="44">
        <v>0</v>
      </c>
      <c r="U307" s="44">
        <v>0</v>
      </c>
      <c r="V307" s="44">
        <v>0</v>
      </c>
      <c r="W307" s="44">
        <v>0</v>
      </c>
      <c r="X307" s="44">
        <v>0</v>
      </c>
      <c r="Y307" s="44">
        <v>0</v>
      </c>
      <c r="Z307" s="37" t="s">
        <v>528</v>
      </c>
    </row>
    <row r="308" spans="1:26" s="37" customFormat="1">
      <c r="A308" s="34" t="s">
        <v>212</v>
      </c>
      <c r="B308" s="35" t="s">
        <v>126</v>
      </c>
      <c r="C308" s="44">
        <v>0</v>
      </c>
      <c r="D308" s="62">
        <f t="shared" si="14"/>
        <v>0</v>
      </c>
      <c r="E308" s="44">
        <v>0</v>
      </c>
      <c r="F308" s="44">
        <v>0</v>
      </c>
      <c r="G308" s="44">
        <v>0</v>
      </c>
      <c r="H308" s="44">
        <v>0</v>
      </c>
      <c r="I308" s="44">
        <v>0</v>
      </c>
      <c r="J308" s="44">
        <v>0</v>
      </c>
      <c r="K308" s="44">
        <v>0</v>
      </c>
      <c r="L308" s="44">
        <v>0</v>
      </c>
      <c r="M308" s="44">
        <v>0</v>
      </c>
      <c r="N308" s="44">
        <v>0</v>
      </c>
      <c r="O308" s="44">
        <v>0</v>
      </c>
      <c r="P308" s="44">
        <v>0</v>
      </c>
      <c r="Q308" s="44">
        <v>0</v>
      </c>
      <c r="R308" s="44">
        <v>0</v>
      </c>
      <c r="S308" s="44">
        <v>0</v>
      </c>
      <c r="T308" s="44">
        <v>0</v>
      </c>
      <c r="U308" s="44">
        <v>0</v>
      </c>
      <c r="V308" s="44">
        <v>0</v>
      </c>
      <c r="W308" s="44">
        <v>0</v>
      </c>
      <c r="X308" s="44">
        <v>0</v>
      </c>
      <c r="Y308" s="44">
        <v>0</v>
      </c>
      <c r="Z308" s="37" t="s">
        <v>529</v>
      </c>
    </row>
    <row r="309" spans="1:26" s="37" customFormat="1">
      <c r="A309" s="34" t="s">
        <v>551</v>
      </c>
      <c r="B309" s="35" t="s">
        <v>128</v>
      </c>
      <c r="C309" s="44">
        <v>0</v>
      </c>
      <c r="D309" s="62">
        <f>E309+F309+G309</f>
        <v>0</v>
      </c>
      <c r="E309" s="44">
        <v>0</v>
      </c>
      <c r="F309" s="44">
        <v>0</v>
      </c>
      <c r="G309" s="44">
        <v>0</v>
      </c>
      <c r="H309" s="44">
        <v>0</v>
      </c>
      <c r="I309" s="44">
        <v>1</v>
      </c>
      <c r="J309" s="44">
        <v>2</v>
      </c>
      <c r="K309" s="44">
        <v>0</v>
      </c>
      <c r="L309" s="44">
        <v>0</v>
      </c>
      <c r="M309" s="44">
        <v>0</v>
      </c>
      <c r="N309" s="44">
        <v>0</v>
      </c>
      <c r="O309" s="44">
        <v>0</v>
      </c>
      <c r="P309" s="44">
        <v>0</v>
      </c>
      <c r="Q309" s="44">
        <v>0</v>
      </c>
      <c r="R309" s="44">
        <v>1</v>
      </c>
      <c r="S309" s="44">
        <v>1</v>
      </c>
      <c r="T309" s="44">
        <v>0</v>
      </c>
      <c r="U309" s="44">
        <v>0</v>
      </c>
      <c r="V309" s="44">
        <v>0</v>
      </c>
      <c r="W309" s="44">
        <v>1</v>
      </c>
      <c r="X309" s="44">
        <v>0</v>
      </c>
      <c r="Y309" s="44">
        <v>0</v>
      </c>
      <c r="Z309" s="37" t="s">
        <v>529</v>
      </c>
    </row>
    <row r="310" spans="1:26" s="37" customFormat="1" ht="20.399999999999999">
      <c r="A310" s="34" t="s">
        <v>530</v>
      </c>
      <c r="B310" s="50" t="s">
        <v>185</v>
      </c>
      <c r="C310" s="44">
        <v>0</v>
      </c>
      <c r="D310" s="62">
        <f t="shared" ref="D310" si="15">E310+F310+G310</f>
        <v>0</v>
      </c>
      <c r="E310" s="44">
        <v>0</v>
      </c>
      <c r="F310" s="44">
        <v>0</v>
      </c>
      <c r="G310" s="44">
        <v>0</v>
      </c>
      <c r="H310" s="44">
        <v>0</v>
      </c>
      <c r="I310" s="44">
        <v>0</v>
      </c>
      <c r="J310" s="44">
        <v>0</v>
      </c>
      <c r="K310" s="44">
        <v>0</v>
      </c>
      <c r="L310" s="44">
        <v>0</v>
      </c>
      <c r="M310" s="44">
        <v>0</v>
      </c>
      <c r="N310" s="44">
        <v>0</v>
      </c>
      <c r="O310" s="44">
        <v>0</v>
      </c>
      <c r="P310" s="44">
        <v>0</v>
      </c>
      <c r="Q310" s="44">
        <v>0</v>
      </c>
      <c r="R310" s="44">
        <v>0</v>
      </c>
      <c r="S310" s="44">
        <v>0</v>
      </c>
      <c r="T310" s="44">
        <v>0</v>
      </c>
      <c r="U310" s="44">
        <v>0</v>
      </c>
      <c r="V310" s="44">
        <v>0</v>
      </c>
      <c r="W310" s="44">
        <v>0</v>
      </c>
      <c r="X310" s="44">
        <v>0</v>
      </c>
      <c r="Y310" s="44">
        <v>0</v>
      </c>
      <c r="Z310" s="37" t="s">
        <v>529</v>
      </c>
    </row>
    <row r="311" spans="1:26" s="37" customFormat="1">
      <c r="A311" s="34" t="s">
        <v>315</v>
      </c>
      <c r="B311" s="90" t="s">
        <v>146</v>
      </c>
      <c r="C311" s="44">
        <v>0</v>
      </c>
      <c r="D311" s="62">
        <f>E311+F311+G311</f>
        <v>0</v>
      </c>
      <c r="E311" s="44">
        <v>0</v>
      </c>
      <c r="F311" s="44">
        <v>0</v>
      </c>
      <c r="G311" s="44">
        <v>0</v>
      </c>
      <c r="H311" s="44">
        <v>22</v>
      </c>
      <c r="I311" s="44">
        <v>0</v>
      </c>
      <c r="J311" s="44">
        <v>0</v>
      </c>
      <c r="K311" s="44">
        <v>0</v>
      </c>
      <c r="L311" s="44">
        <v>0</v>
      </c>
      <c r="M311" s="44">
        <v>0</v>
      </c>
      <c r="N311" s="44">
        <v>0</v>
      </c>
      <c r="O311" s="44">
        <v>0</v>
      </c>
      <c r="P311" s="44">
        <v>0</v>
      </c>
      <c r="Q311" s="44">
        <v>9</v>
      </c>
      <c r="R311" s="44">
        <v>1</v>
      </c>
      <c r="S311" s="44">
        <v>0</v>
      </c>
      <c r="T311" s="44">
        <v>0</v>
      </c>
      <c r="U311" s="44">
        <v>0</v>
      </c>
      <c r="V311" s="44">
        <v>1</v>
      </c>
      <c r="W311" s="44">
        <v>0</v>
      </c>
      <c r="X311" s="44">
        <v>0</v>
      </c>
      <c r="Y311" s="44">
        <v>0</v>
      </c>
      <c r="Z311" s="37" t="s">
        <v>529</v>
      </c>
    </row>
    <row r="312" spans="1:26" s="37" customFormat="1">
      <c r="A312" s="34" t="s">
        <v>290</v>
      </c>
      <c r="B312" s="35" t="s">
        <v>148</v>
      </c>
      <c r="C312" s="44">
        <v>0</v>
      </c>
      <c r="D312" s="62">
        <f>E312+F312+G312</f>
        <v>0</v>
      </c>
      <c r="E312" s="44">
        <v>0</v>
      </c>
      <c r="F312" s="44">
        <v>0</v>
      </c>
      <c r="G312" s="44">
        <v>0</v>
      </c>
      <c r="H312" s="44">
        <v>24</v>
      </c>
      <c r="I312" s="44">
        <v>6</v>
      </c>
      <c r="J312" s="44">
        <v>0</v>
      </c>
      <c r="K312" s="44">
        <v>0</v>
      </c>
      <c r="L312" s="44">
        <v>0</v>
      </c>
      <c r="M312" s="44">
        <v>5</v>
      </c>
      <c r="N312" s="44">
        <v>0</v>
      </c>
      <c r="O312" s="44">
        <v>0</v>
      </c>
      <c r="P312" s="44">
        <v>0</v>
      </c>
      <c r="Q312" s="44">
        <v>17</v>
      </c>
      <c r="R312" s="44">
        <v>8</v>
      </c>
      <c r="S312" s="44">
        <v>1</v>
      </c>
      <c r="T312" s="44">
        <v>0</v>
      </c>
      <c r="U312" s="44">
        <v>0</v>
      </c>
      <c r="V312" s="44">
        <v>5</v>
      </c>
      <c r="W312" s="44">
        <v>1</v>
      </c>
      <c r="X312" s="44">
        <v>0</v>
      </c>
      <c r="Y312" s="44">
        <v>0</v>
      </c>
      <c r="Z312" s="37" t="s">
        <v>529</v>
      </c>
    </row>
    <row r="313" spans="1:26" s="37" customFormat="1">
      <c r="A313" s="34" t="s">
        <v>335</v>
      </c>
      <c r="B313" s="90" t="s">
        <v>311</v>
      </c>
      <c r="C313" s="44">
        <v>0</v>
      </c>
      <c r="D313" s="62">
        <f t="shared" ref="D313:D316" si="16">E313+F313+G313</f>
        <v>0</v>
      </c>
      <c r="E313" s="44">
        <v>0</v>
      </c>
      <c r="F313" s="44">
        <v>0</v>
      </c>
      <c r="G313" s="44">
        <v>0</v>
      </c>
      <c r="H313" s="44">
        <v>0</v>
      </c>
      <c r="I313" s="44">
        <v>0</v>
      </c>
      <c r="J313" s="44">
        <v>0</v>
      </c>
      <c r="K313" s="44">
        <v>0</v>
      </c>
      <c r="L313" s="44">
        <v>0</v>
      </c>
      <c r="M313" s="44">
        <v>0</v>
      </c>
      <c r="N313" s="44">
        <v>0</v>
      </c>
      <c r="O313" s="44">
        <v>0</v>
      </c>
      <c r="P313" s="44">
        <v>0</v>
      </c>
      <c r="Q313" s="44">
        <v>0</v>
      </c>
      <c r="R313" s="44">
        <v>0</v>
      </c>
      <c r="S313" s="44">
        <v>0</v>
      </c>
      <c r="T313" s="44">
        <v>0</v>
      </c>
      <c r="U313" s="44">
        <v>0</v>
      </c>
      <c r="V313" s="44">
        <v>0</v>
      </c>
      <c r="W313" s="44">
        <v>0</v>
      </c>
      <c r="X313" s="44">
        <v>0</v>
      </c>
      <c r="Y313" s="44">
        <v>0</v>
      </c>
      <c r="Z313" s="37" t="s">
        <v>529</v>
      </c>
    </row>
    <row r="314" spans="1:26" s="37" customFormat="1">
      <c r="A314" s="17" t="s">
        <v>335</v>
      </c>
      <c r="B314" s="90" t="s">
        <v>311</v>
      </c>
      <c r="C314" s="44"/>
      <c r="D314" s="62">
        <f t="shared" si="16"/>
        <v>0</v>
      </c>
      <c r="E314" s="44"/>
      <c r="F314" s="44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37" t="s">
        <v>531</v>
      </c>
    </row>
    <row r="315" spans="1:26" s="37" customFormat="1">
      <c r="A315" s="17" t="s">
        <v>555</v>
      </c>
      <c r="B315" s="35" t="s">
        <v>513</v>
      </c>
      <c r="C315" s="44"/>
      <c r="D315" s="62">
        <f t="shared" si="16"/>
        <v>0</v>
      </c>
      <c r="E315" s="44"/>
      <c r="F315" s="44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37" t="s">
        <v>531</v>
      </c>
    </row>
    <row r="316" spans="1:26" s="37" customFormat="1">
      <c r="A316" s="17" t="s">
        <v>487</v>
      </c>
      <c r="B316" s="35" t="s">
        <v>192</v>
      </c>
      <c r="C316" s="44"/>
      <c r="D316" s="62">
        <f t="shared" si="16"/>
        <v>0</v>
      </c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37" t="s">
        <v>531</v>
      </c>
    </row>
    <row r="317" spans="1:26" s="37" customFormat="1">
      <c r="A317" s="17" t="s">
        <v>551</v>
      </c>
      <c r="B317" s="35" t="s">
        <v>128</v>
      </c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70"/>
      <c r="X317" s="70"/>
      <c r="Y317" s="70"/>
      <c r="Z317" s="37" t="s">
        <v>531</v>
      </c>
    </row>
    <row r="318" spans="1:26" s="37" customFormat="1">
      <c r="A318" s="34" t="s">
        <v>335</v>
      </c>
      <c r="B318" s="35" t="s">
        <v>311</v>
      </c>
      <c r="C318" s="62">
        <v>0</v>
      </c>
      <c r="D318" s="62">
        <f t="shared" ref="D318:D321" si="17">E318+F318+G318</f>
        <v>0</v>
      </c>
      <c r="E318" s="62">
        <v>0</v>
      </c>
      <c r="F318" s="62">
        <v>0</v>
      </c>
      <c r="G318" s="62">
        <v>0</v>
      </c>
      <c r="H318" s="62">
        <v>0</v>
      </c>
      <c r="I318" s="62">
        <v>0</v>
      </c>
      <c r="J318" s="62">
        <v>0</v>
      </c>
      <c r="K318" s="62">
        <v>0</v>
      </c>
      <c r="L318" s="62">
        <v>0</v>
      </c>
      <c r="M318" s="62">
        <v>0</v>
      </c>
      <c r="N318" s="62">
        <v>0</v>
      </c>
      <c r="O318" s="62">
        <v>0</v>
      </c>
      <c r="P318" s="62">
        <v>0</v>
      </c>
      <c r="Q318" s="62">
        <v>0</v>
      </c>
      <c r="R318" s="62">
        <v>0</v>
      </c>
      <c r="S318" s="62">
        <v>0</v>
      </c>
      <c r="T318" s="62">
        <v>0</v>
      </c>
      <c r="U318" s="62">
        <v>0</v>
      </c>
      <c r="V318" s="62">
        <v>0</v>
      </c>
      <c r="W318" s="62">
        <v>0</v>
      </c>
      <c r="X318" s="62">
        <v>0</v>
      </c>
      <c r="Y318" s="62">
        <v>0</v>
      </c>
      <c r="Z318" s="37" t="s">
        <v>532</v>
      </c>
    </row>
    <row r="319" spans="1:26" s="37" customFormat="1">
      <c r="A319" s="34" t="s">
        <v>302</v>
      </c>
      <c r="B319" s="35" t="s">
        <v>446</v>
      </c>
      <c r="C319" s="62">
        <v>0</v>
      </c>
      <c r="D319" s="62">
        <f t="shared" si="17"/>
        <v>0</v>
      </c>
      <c r="E319" s="62">
        <v>0</v>
      </c>
      <c r="F319" s="62">
        <v>0</v>
      </c>
      <c r="G319" s="62">
        <v>0</v>
      </c>
      <c r="H319" s="62">
        <v>0</v>
      </c>
      <c r="I319" s="62">
        <v>0</v>
      </c>
      <c r="J319" s="62">
        <v>0</v>
      </c>
      <c r="K319" s="62">
        <v>0</v>
      </c>
      <c r="L319" s="62">
        <v>0</v>
      </c>
      <c r="M319" s="62">
        <v>0</v>
      </c>
      <c r="N319" s="62">
        <v>0</v>
      </c>
      <c r="O319" s="62">
        <v>0</v>
      </c>
      <c r="P319" s="62">
        <v>0</v>
      </c>
      <c r="Q319" s="62">
        <v>0</v>
      </c>
      <c r="R319" s="62">
        <v>0</v>
      </c>
      <c r="S319" s="62">
        <v>0</v>
      </c>
      <c r="T319" s="62">
        <v>0</v>
      </c>
      <c r="U319" s="62">
        <v>0</v>
      </c>
      <c r="V319" s="62">
        <v>0</v>
      </c>
      <c r="W319" s="62">
        <v>0</v>
      </c>
      <c r="X319" s="62">
        <v>0</v>
      </c>
      <c r="Y319" s="62">
        <v>0</v>
      </c>
      <c r="Z319" s="37" t="s">
        <v>532</v>
      </c>
    </row>
    <row r="320" spans="1:26" s="37" customFormat="1">
      <c r="A320" s="34" t="s">
        <v>484</v>
      </c>
      <c r="B320" s="35" t="s">
        <v>183</v>
      </c>
      <c r="C320" s="62">
        <v>0</v>
      </c>
      <c r="D320" s="62">
        <f t="shared" si="17"/>
        <v>0</v>
      </c>
      <c r="E320" s="62">
        <v>0</v>
      </c>
      <c r="F320" s="62">
        <v>0</v>
      </c>
      <c r="G320" s="62">
        <v>0</v>
      </c>
      <c r="H320" s="62">
        <v>0</v>
      </c>
      <c r="I320" s="62">
        <v>0</v>
      </c>
      <c r="J320" s="62">
        <v>0</v>
      </c>
      <c r="K320" s="62">
        <v>0</v>
      </c>
      <c r="L320" s="62">
        <v>0</v>
      </c>
      <c r="M320" s="62">
        <v>0</v>
      </c>
      <c r="N320" s="62">
        <v>0</v>
      </c>
      <c r="O320" s="62">
        <v>0</v>
      </c>
      <c r="P320" s="62">
        <v>0</v>
      </c>
      <c r="Q320" s="62">
        <v>0</v>
      </c>
      <c r="R320" s="62">
        <v>0</v>
      </c>
      <c r="S320" s="62">
        <v>0</v>
      </c>
      <c r="T320" s="62">
        <v>0</v>
      </c>
      <c r="U320" s="62">
        <v>0</v>
      </c>
      <c r="V320" s="62">
        <v>0</v>
      </c>
      <c r="W320" s="62">
        <v>0</v>
      </c>
      <c r="X320" s="62">
        <v>0</v>
      </c>
      <c r="Y320" s="62">
        <v>0</v>
      </c>
      <c r="Z320" s="37" t="s">
        <v>532</v>
      </c>
    </row>
    <row r="321" spans="1:26" s="37" customFormat="1">
      <c r="A321" s="34" t="s">
        <v>327</v>
      </c>
      <c r="B321" s="35" t="s">
        <v>328</v>
      </c>
      <c r="C321" s="62">
        <v>0</v>
      </c>
      <c r="D321" s="62">
        <f t="shared" si="17"/>
        <v>0</v>
      </c>
      <c r="E321" s="62">
        <v>0</v>
      </c>
      <c r="F321" s="62">
        <v>0</v>
      </c>
      <c r="G321" s="62">
        <v>0</v>
      </c>
      <c r="H321" s="62">
        <v>0</v>
      </c>
      <c r="I321" s="62">
        <v>0</v>
      </c>
      <c r="J321" s="62">
        <v>0</v>
      </c>
      <c r="K321" s="62">
        <v>0</v>
      </c>
      <c r="L321" s="62">
        <v>0</v>
      </c>
      <c r="M321" s="62">
        <v>0</v>
      </c>
      <c r="N321" s="62">
        <v>0</v>
      </c>
      <c r="O321" s="62">
        <v>0</v>
      </c>
      <c r="P321" s="62">
        <v>0</v>
      </c>
      <c r="Q321" s="62">
        <v>0</v>
      </c>
      <c r="R321" s="62">
        <v>0</v>
      </c>
      <c r="S321" s="62">
        <v>0</v>
      </c>
      <c r="T321" s="62">
        <v>0</v>
      </c>
      <c r="U321" s="62">
        <v>0</v>
      </c>
      <c r="V321" s="62">
        <v>0</v>
      </c>
      <c r="W321" s="62">
        <v>0</v>
      </c>
      <c r="X321" s="62">
        <v>0</v>
      </c>
      <c r="Y321" s="62">
        <v>0</v>
      </c>
      <c r="Z321" s="37" t="s">
        <v>532</v>
      </c>
    </row>
    <row r="322" spans="1:26" s="37" customFormat="1">
      <c r="A322" s="34" t="s">
        <v>512</v>
      </c>
      <c r="B322" s="35" t="s">
        <v>513</v>
      </c>
      <c r="C322" s="44"/>
      <c r="D322" s="44"/>
      <c r="E322" s="44">
        <v>3</v>
      </c>
      <c r="F322" s="44">
        <v>1</v>
      </c>
      <c r="G322" s="44">
        <v>1</v>
      </c>
      <c r="H322" s="44">
        <v>17</v>
      </c>
      <c r="I322" s="44">
        <v>2</v>
      </c>
      <c r="J322" s="44">
        <v>1</v>
      </c>
      <c r="K322" s="44"/>
      <c r="L322" s="44"/>
      <c r="M322" s="44">
        <v>1</v>
      </c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37" t="s">
        <v>533</v>
      </c>
    </row>
    <row r="323" spans="1:26" s="37" customFormat="1">
      <c r="A323" s="79" t="s">
        <v>191</v>
      </c>
      <c r="B323" s="35" t="s">
        <v>192</v>
      </c>
      <c r="C323" s="44"/>
      <c r="D323" s="44"/>
      <c r="E323" s="44"/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37" t="s">
        <v>533</v>
      </c>
    </row>
    <row r="324" spans="1:26" s="37" customFormat="1">
      <c r="A324" s="79" t="s">
        <v>260</v>
      </c>
      <c r="B324" s="35" t="s">
        <v>311</v>
      </c>
      <c r="C324" s="44"/>
      <c r="D324" s="44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37" t="s">
        <v>533</v>
      </c>
    </row>
  </sheetData>
  <mergeCells count="35">
    <mergeCell ref="H6:L6"/>
    <mergeCell ref="M6:P6"/>
    <mergeCell ref="Q6:U6"/>
    <mergeCell ref="V6:Y6"/>
    <mergeCell ref="S2:Y2"/>
    <mergeCell ref="C4:Y4"/>
    <mergeCell ref="D5:G5"/>
    <mergeCell ref="H5:P5"/>
    <mergeCell ref="Q5:Y5"/>
    <mergeCell ref="A4:A9"/>
    <mergeCell ref="B4:B9"/>
    <mergeCell ref="C5:C9"/>
    <mergeCell ref="D6:D9"/>
    <mergeCell ref="E7:E9"/>
    <mergeCell ref="E6:G6"/>
    <mergeCell ref="F7:F9"/>
    <mergeCell ref="G7:G9"/>
    <mergeCell ref="H7:H9"/>
    <mergeCell ref="I7:I9"/>
    <mergeCell ref="J7:J9"/>
    <mergeCell ref="K7:K9"/>
    <mergeCell ref="L7:L9"/>
    <mergeCell ref="M7:M9"/>
    <mergeCell ref="N7:N9"/>
    <mergeCell ref="O7:O9"/>
    <mergeCell ref="P7:P9"/>
    <mergeCell ref="Q7:Q9"/>
    <mergeCell ref="R7:R9"/>
    <mergeCell ref="S7:S9"/>
    <mergeCell ref="T7:T9"/>
    <mergeCell ref="U7:U9"/>
    <mergeCell ref="V7:V9"/>
    <mergeCell ref="W7:W9"/>
    <mergeCell ref="X7:X9"/>
    <mergeCell ref="Y7:Y9"/>
  </mergeCells>
  <phoneticPr fontId="8" type="noConversion"/>
  <printOptions horizontalCentered="1"/>
  <pageMargins left="0.196850393700787" right="0.196850393700787" top="0.196850393700787" bottom="0.196850393700787" header="0.31496062992126" footer="0.31496062992126"/>
  <pageSetup paperSize="9" orientation="landscape"/>
  <ignoredErrors>
    <ignoredError sqref="B44:B47 B55:B60 B51 B49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Z324"/>
  <sheetViews>
    <sheetView workbookViewId="0">
      <selection activeCell="T7" sqref="T7"/>
    </sheetView>
  </sheetViews>
  <sheetFormatPr defaultColWidth="9.109375" defaultRowHeight="10.199999999999999"/>
  <cols>
    <col min="1" max="1" width="18.33203125" style="13" customWidth="1"/>
    <col min="2" max="2" width="5.5546875" style="93" customWidth="1"/>
    <col min="3" max="6" width="7.5546875" style="13" customWidth="1"/>
    <col min="7" max="7" width="8.5546875" style="13" customWidth="1"/>
    <col min="8" max="18" width="7.5546875" style="13" customWidth="1"/>
    <col min="19" max="16384" width="9.109375" style="13"/>
  </cols>
  <sheetData>
    <row r="1" spans="1:19">
      <c r="I1" s="13">
        <v>4</v>
      </c>
    </row>
    <row r="2" spans="1:19" s="12" customFormat="1" ht="13.2">
      <c r="A2" s="14"/>
      <c r="B2" s="92"/>
      <c r="C2" s="14"/>
      <c r="D2" s="14"/>
      <c r="M2" s="125" t="s">
        <v>45</v>
      </c>
      <c r="N2" s="125"/>
      <c r="O2" s="125"/>
      <c r="P2" s="125"/>
      <c r="Q2" s="125"/>
      <c r="R2" s="125"/>
    </row>
    <row r="4" spans="1:19" ht="12.75" customHeight="1">
      <c r="A4" s="123"/>
      <c r="B4" s="129" t="s">
        <v>1</v>
      </c>
      <c r="C4" s="122" t="s">
        <v>62</v>
      </c>
      <c r="D4" s="128" t="s">
        <v>63</v>
      </c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</row>
    <row r="5" spans="1:19" ht="24" customHeight="1">
      <c r="A5" s="123"/>
      <c r="B5" s="129"/>
      <c r="C5" s="122"/>
      <c r="D5" s="124" t="s">
        <v>64</v>
      </c>
      <c r="E5" s="124" t="s">
        <v>65</v>
      </c>
      <c r="F5" s="130" t="s">
        <v>66</v>
      </c>
      <c r="G5" s="130"/>
      <c r="H5" s="130"/>
      <c r="I5" s="130"/>
      <c r="J5" s="130"/>
      <c r="K5" s="128" t="s">
        <v>67</v>
      </c>
      <c r="L5" s="128"/>
      <c r="M5" s="130" t="s">
        <v>68</v>
      </c>
      <c r="N5" s="130"/>
      <c r="O5" s="130"/>
      <c r="P5" s="130"/>
      <c r="Q5" s="130"/>
      <c r="R5" s="130"/>
    </row>
    <row r="6" spans="1:19" ht="22.5" customHeight="1">
      <c r="A6" s="123"/>
      <c r="B6" s="129"/>
      <c r="C6" s="122"/>
      <c r="D6" s="124"/>
      <c r="E6" s="124"/>
      <c r="F6" s="131" t="s">
        <v>69</v>
      </c>
      <c r="G6" s="131" t="s">
        <v>70</v>
      </c>
      <c r="H6" s="130" t="s">
        <v>71</v>
      </c>
      <c r="I6" s="130"/>
      <c r="J6" s="130"/>
      <c r="K6" s="128"/>
      <c r="L6" s="128"/>
      <c r="M6" s="130" t="s">
        <v>51</v>
      </c>
      <c r="N6" s="130"/>
      <c r="O6" s="130"/>
      <c r="P6" s="130" t="s">
        <v>72</v>
      </c>
      <c r="Q6" s="130"/>
      <c r="R6" s="130"/>
    </row>
    <row r="7" spans="1:19" ht="14.25" customHeight="1">
      <c r="A7" s="123"/>
      <c r="B7" s="129"/>
      <c r="C7" s="122"/>
      <c r="D7" s="124"/>
      <c r="E7" s="124"/>
      <c r="F7" s="131"/>
      <c r="G7" s="131"/>
      <c r="H7" s="131" t="s">
        <v>73</v>
      </c>
      <c r="I7" s="131" t="s">
        <v>74</v>
      </c>
      <c r="J7" s="131" t="s">
        <v>75</v>
      </c>
      <c r="K7" s="131" t="s">
        <v>76</v>
      </c>
      <c r="L7" s="131" t="s">
        <v>77</v>
      </c>
      <c r="M7" s="127" t="s">
        <v>78</v>
      </c>
      <c r="N7" s="127" t="s">
        <v>79</v>
      </c>
      <c r="O7" s="127" t="s">
        <v>80</v>
      </c>
      <c r="P7" s="127" t="s">
        <v>78</v>
      </c>
      <c r="Q7" s="127" t="s">
        <v>79</v>
      </c>
      <c r="R7" s="127" t="s">
        <v>80</v>
      </c>
    </row>
    <row r="8" spans="1:19" ht="24" customHeight="1">
      <c r="A8" s="123"/>
      <c r="B8" s="129"/>
      <c r="C8" s="122"/>
      <c r="D8" s="124"/>
      <c r="E8" s="124"/>
      <c r="F8" s="131"/>
      <c r="G8" s="131"/>
      <c r="H8" s="131"/>
      <c r="I8" s="131"/>
      <c r="J8" s="131"/>
      <c r="K8" s="131"/>
      <c r="L8" s="131"/>
      <c r="M8" s="127"/>
      <c r="N8" s="127"/>
      <c r="O8" s="127"/>
      <c r="P8" s="127"/>
      <c r="Q8" s="127"/>
      <c r="R8" s="127"/>
    </row>
    <row r="9" spans="1:19" ht="28.5" customHeight="1">
      <c r="A9" s="123"/>
      <c r="B9" s="129"/>
      <c r="C9" s="122"/>
      <c r="D9" s="124"/>
      <c r="E9" s="124"/>
      <c r="F9" s="131"/>
      <c r="G9" s="131"/>
      <c r="H9" s="131"/>
      <c r="I9" s="131"/>
      <c r="J9" s="131"/>
      <c r="K9" s="131"/>
      <c r="L9" s="131"/>
      <c r="M9" s="127"/>
      <c r="N9" s="127"/>
      <c r="O9" s="127"/>
      <c r="P9" s="127"/>
      <c r="Q9" s="127"/>
      <c r="R9" s="127"/>
    </row>
    <row r="10" spans="1:19">
      <c r="A10" s="9" t="s">
        <v>30</v>
      </c>
      <c r="B10" s="9" t="s">
        <v>31</v>
      </c>
      <c r="C10" s="9">
        <v>50</v>
      </c>
      <c r="D10" s="9">
        <v>51</v>
      </c>
      <c r="E10" s="9">
        <v>52</v>
      </c>
      <c r="F10" s="9">
        <v>53</v>
      </c>
      <c r="G10" s="9">
        <v>54</v>
      </c>
      <c r="H10" s="9">
        <v>55</v>
      </c>
      <c r="I10" s="9">
        <v>56</v>
      </c>
      <c r="J10" s="9">
        <v>57</v>
      </c>
      <c r="K10" s="9">
        <v>58</v>
      </c>
      <c r="L10" s="9">
        <v>59</v>
      </c>
      <c r="M10" s="9">
        <v>60</v>
      </c>
      <c r="N10" s="9">
        <v>61</v>
      </c>
      <c r="O10" s="9">
        <v>62</v>
      </c>
      <c r="P10" s="9">
        <v>63</v>
      </c>
      <c r="Q10" s="9">
        <v>64</v>
      </c>
      <c r="R10" s="9">
        <v>65</v>
      </c>
    </row>
    <row r="11" spans="1:19" ht="20.399999999999999">
      <c r="A11" s="16" t="s">
        <v>32</v>
      </c>
      <c r="B11" s="67"/>
      <c r="C11" s="62">
        <f>SUM(C12:C324)</f>
        <v>1090</v>
      </c>
      <c r="D11" s="62">
        <f t="shared" ref="D11:R11" si="0">SUM(D12:D324)</f>
        <v>812</v>
      </c>
      <c r="E11" s="62">
        <f t="shared" si="0"/>
        <v>291</v>
      </c>
      <c r="F11" s="62">
        <f t="shared" si="0"/>
        <v>56</v>
      </c>
      <c r="G11" s="62">
        <f t="shared" si="0"/>
        <v>680</v>
      </c>
      <c r="H11" s="62">
        <f t="shared" si="0"/>
        <v>93</v>
      </c>
      <c r="I11" s="62">
        <f t="shared" si="0"/>
        <v>129</v>
      </c>
      <c r="J11" s="62">
        <f t="shared" si="0"/>
        <v>362</v>
      </c>
      <c r="K11" s="62">
        <f t="shared" si="0"/>
        <v>99</v>
      </c>
      <c r="L11" s="62">
        <f t="shared" si="0"/>
        <v>28</v>
      </c>
      <c r="M11" s="62">
        <f t="shared" si="0"/>
        <v>111</v>
      </c>
      <c r="N11" s="62">
        <f t="shared" si="0"/>
        <v>510</v>
      </c>
      <c r="O11" s="62">
        <f t="shared" si="0"/>
        <v>191</v>
      </c>
      <c r="P11" s="62">
        <f t="shared" si="0"/>
        <v>49</v>
      </c>
      <c r="Q11" s="62">
        <f t="shared" si="0"/>
        <v>190</v>
      </c>
      <c r="R11" s="62">
        <f t="shared" si="0"/>
        <v>54</v>
      </c>
      <c r="S11" s="2" t="s">
        <v>124</v>
      </c>
    </row>
    <row r="12" spans="1:19" ht="15.6" customHeight="1">
      <c r="A12" s="17" t="s">
        <v>33</v>
      </c>
      <c r="B12" s="9" t="s">
        <v>34</v>
      </c>
      <c r="C12" s="9">
        <v>7</v>
      </c>
      <c r="D12" s="62">
        <f t="shared" ref="D12:D75" si="1">M12+N12+O12</f>
        <v>5</v>
      </c>
      <c r="E12" s="62">
        <f t="shared" ref="E12:E75" si="2">P12+Q12+R12</f>
        <v>3</v>
      </c>
      <c r="F12" s="9">
        <v>1</v>
      </c>
      <c r="G12" s="9">
        <v>5</v>
      </c>
      <c r="H12" s="9">
        <v>1</v>
      </c>
      <c r="I12" s="9">
        <v>0</v>
      </c>
      <c r="J12" s="9">
        <v>1</v>
      </c>
      <c r="K12" s="9">
        <v>0</v>
      </c>
      <c r="L12" s="9">
        <v>0</v>
      </c>
      <c r="M12" s="9">
        <v>0</v>
      </c>
      <c r="N12" s="9">
        <v>3</v>
      </c>
      <c r="O12" s="9">
        <v>2</v>
      </c>
      <c r="P12" s="9">
        <v>0</v>
      </c>
      <c r="Q12" s="9">
        <v>1</v>
      </c>
      <c r="R12" s="9">
        <v>2</v>
      </c>
      <c r="S12" s="2" t="s">
        <v>124</v>
      </c>
    </row>
    <row r="13" spans="1:19" ht="13.2" customHeight="1">
      <c r="A13" s="17" t="s">
        <v>35</v>
      </c>
      <c r="B13" s="9" t="s">
        <v>36</v>
      </c>
      <c r="C13" s="9">
        <v>9</v>
      </c>
      <c r="D13" s="62">
        <f t="shared" si="1"/>
        <v>8</v>
      </c>
      <c r="E13" s="62">
        <f t="shared" si="2"/>
        <v>8</v>
      </c>
      <c r="F13" s="9">
        <v>1</v>
      </c>
      <c r="G13" s="9">
        <v>8</v>
      </c>
      <c r="H13" s="9">
        <v>2</v>
      </c>
      <c r="I13" s="9">
        <v>2</v>
      </c>
      <c r="J13" s="9">
        <v>3</v>
      </c>
      <c r="K13" s="9">
        <v>0</v>
      </c>
      <c r="L13" s="9">
        <v>0</v>
      </c>
      <c r="M13" s="9">
        <v>3</v>
      </c>
      <c r="N13" s="9">
        <v>4</v>
      </c>
      <c r="O13" s="9">
        <v>1</v>
      </c>
      <c r="P13" s="9">
        <v>3</v>
      </c>
      <c r="Q13" s="9">
        <v>4</v>
      </c>
      <c r="R13" s="9">
        <v>1</v>
      </c>
      <c r="S13" s="2" t="s">
        <v>124</v>
      </c>
    </row>
    <row r="14" spans="1:19" ht="13.8" customHeight="1">
      <c r="A14" s="17" t="s">
        <v>37</v>
      </c>
      <c r="B14" s="9" t="s">
        <v>38</v>
      </c>
      <c r="C14" s="9">
        <v>6</v>
      </c>
      <c r="D14" s="62">
        <f t="shared" si="1"/>
        <v>5</v>
      </c>
      <c r="E14" s="62">
        <f t="shared" si="2"/>
        <v>3</v>
      </c>
      <c r="F14" s="9">
        <v>2</v>
      </c>
      <c r="G14" s="9">
        <v>5</v>
      </c>
      <c r="H14" s="9">
        <v>3</v>
      </c>
      <c r="I14" s="9">
        <v>0</v>
      </c>
      <c r="J14" s="9">
        <v>0</v>
      </c>
      <c r="K14" s="9">
        <v>0</v>
      </c>
      <c r="L14" s="9">
        <v>0</v>
      </c>
      <c r="M14" s="9">
        <v>1</v>
      </c>
      <c r="N14" s="9">
        <v>1</v>
      </c>
      <c r="O14" s="9">
        <v>3</v>
      </c>
      <c r="P14" s="9">
        <v>1</v>
      </c>
      <c r="Q14" s="9">
        <v>0</v>
      </c>
      <c r="R14" s="9">
        <v>2</v>
      </c>
      <c r="S14" s="2" t="s">
        <v>124</v>
      </c>
    </row>
    <row r="15" spans="1:19" ht="13.8" customHeight="1">
      <c r="A15" s="17" t="s">
        <v>39</v>
      </c>
      <c r="B15" s="9" t="s">
        <v>40</v>
      </c>
      <c r="C15" s="9">
        <v>4</v>
      </c>
      <c r="D15" s="62">
        <f t="shared" si="1"/>
        <v>2</v>
      </c>
      <c r="E15" s="62">
        <f t="shared" si="2"/>
        <v>2</v>
      </c>
      <c r="F15" s="9">
        <v>0</v>
      </c>
      <c r="G15" s="9">
        <v>2</v>
      </c>
      <c r="H15" s="9">
        <v>0</v>
      </c>
      <c r="I15" s="9">
        <v>2</v>
      </c>
      <c r="J15" s="9">
        <v>0</v>
      </c>
      <c r="K15" s="9">
        <v>0</v>
      </c>
      <c r="L15" s="9">
        <v>0</v>
      </c>
      <c r="M15" s="9">
        <v>0</v>
      </c>
      <c r="N15" s="9">
        <v>1</v>
      </c>
      <c r="O15" s="9">
        <v>1</v>
      </c>
      <c r="P15" s="9">
        <v>0</v>
      </c>
      <c r="Q15" s="9">
        <v>1</v>
      </c>
      <c r="R15" s="9">
        <v>1</v>
      </c>
      <c r="S15" s="2" t="s">
        <v>124</v>
      </c>
    </row>
    <row r="16" spans="1:19" ht="13.2" customHeight="1">
      <c r="A16" s="17" t="s">
        <v>41</v>
      </c>
      <c r="B16" s="9" t="s">
        <v>42</v>
      </c>
      <c r="C16" s="9">
        <v>5</v>
      </c>
      <c r="D16" s="62">
        <f t="shared" si="1"/>
        <v>4</v>
      </c>
      <c r="E16" s="62">
        <f t="shared" si="2"/>
        <v>2</v>
      </c>
      <c r="F16" s="9">
        <v>0</v>
      </c>
      <c r="G16" s="9">
        <v>4</v>
      </c>
      <c r="H16" s="9">
        <v>0</v>
      </c>
      <c r="I16" s="9">
        <v>2</v>
      </c>
      <c r="J16" s="9">
        <v>2</v>
      </c>
      <c r="K16" s="9">
        <v>1</v>
      </c>
      <c r="L16" s="9">
        <v>0</v>
      </c>
      <c r="M16" s="9">
        <v>2</v>
      </c>
      <c r="N16" s="9">
        <v>2</v>
      </c>
      <c r="O16" s="9">
        <v>0</v>
      </c>
      <c r="P16" s="9">
        <v>0</v>
      </c>
      <c r="Q16" s="9">
        <v>2</v>
      </c>
      <c r="R16" s="9">
        <v>0</v>
      </c>
      <c r="S16" s="2" t="s">
        <v>124</v>
      </c>
    </row>
    <row r="17" spans="1:19" ht="10.199999999999999" customHeight="1">
      <c r="A17" s="17" t="s">
        <v>43</v>
      </c>
      <c r="B17" s="9" t="s">
        <v>44</v>
      </c>
      <c r="C17" s="9">
        <v>3</v>
      </c>
      <c r="D17" s="62">
        <f t="shared" si="1"/>
        <v>1</v>
      </c>
      <c r="E17" s="62">
        <f t="shared" si="2"/>
        <v>1</v>
      </c>
      <c r="F17" s="9">
        <v>0</v>
      </c>
      <c r="G17" s="9">
        <v>1</v>
      </c>
      <c r="H17" s="9">
        <v>0</v>
      </c>
      <c r="I17" s="9">
        <v>0</v>
      </c>
      <c r="J17" s="9">
        <v>1</v>
      </c>
      <c r="K17" s="9">
        <v>0</v>
      </c>
      <c r="L17" s="9">
        <v>0</v>
      </c>
      <c r="M17" s="9">
        <v>1</v>
      </c>
      <c r="N17" s="9">
        <v>0</v>
      </c>
      <c r="O17" s="9">
        <v>0</v>
      </c>
      <c r="P17" s="9">
        <v>1</v>
      </c>
      <c r="Q17" s="9">
        <v>0</v>
      </c>
      <c r="R17" s="9">
        <v>0</v>
      </c>
      <c r="S17" s="2" t="s">
        <v>124</v>
      </c>
    </row>
    <row r="18" spans="1:19" s="37" customFormat="1">
      <c r="A18" s="34" t="s">
        <v>125</v>
      </c>
      <c r="B18" s="35" t="s">
        <v>126</v>
      </c>
      <c r="C18" s="44">
        <v>8</v>
      </c>
      <c r="D18" s="62">
        <f t="shared" si="1"/>
        <v>4</v>
      </c>
      <c r="E18" s="62">
        <f t="shared" si="2"/>
        <v>1</v>
      </c>
      <c r="F18" s="44">
        <v>1</v>
      </c>
      <c r="G18" s="44">
        <v>4</v>
      </c>
      <c r="H18" s="44">
        <v>2</v>
      </c>
      <c r="I18" s="44">
        <v>1</v>
      </c>
      <c r="J18" s="44">
        <v>0</v>
      </c>
      <c r="K18" s="44">
        <v>0</v>
      </c>
      <c r="L18" s="44">
        <v>0</v>
      </c>
      <c r="M18" s="44">
        <v>0</v>
      </c>
      <c r="N18" s="44">
        <v>3</v>
      </c>
      <c r="O18" s="44">
        <v>1</v>
      </c>
      <c r="P18" s="44">
        <v>0</v>
      </c>
      <c r="Q18" s="44">
        <v>1</v>
      </c>
      <c r="R18" s="44">
        <v>0</v>
      </c>
      <c r="S18" s="37" t="s">
        <v>133</v>
      </c>
    </row>
    <row r="19" spans="1:19" s="37" customFormat="1">
      <c r="A19" s="34" t="s">
        <v>127</v>
      </c>
      <c r="B19" s="35" t="s">
        <v>128</v>
      </c>
      <c r="C19" s="44">
        <v>5</v>
      </c>
      <c r="D19" s="62">
        <f t="shared" si="1"/>
        <v>2</v>
      </c>
      <c r="E19" s="62">
        <f t="shared" si="2"/>
        <v>2</v>
      </c>
      <c r="F19" s="44">
        <v>0</v>
      </c>
      <c r="G19" s="44">
        <v>2</v>
      </c>
      <c r="H19" s="44">
        <v>0</v>
      </c>
      <c r="I19" s="44">
        <v>0</v>
      </c>
      <c r="J19" s="44">
        <v>2</v>
      </c>
      <c r="K19" s="44">
        <v>0</v>
      </c>
      <c r="L19" s="44">
        <v>0</v>
      </c>
      <c r="M19" s="44">
        <v>2</v>
      </c>
      <c r="N19" s="44">
        <v>0</v>
      </c>
      <c r="O19" s="44">
        <v>0</v>
      </c>
      <c r="P19" s="44">
        <v>2</v>
      </c>
      <c r="Q19" s="44">
        <v>0</v>
      </c>
      <c r="R19" s="44">
        <v>0</v>
      </c>
      <c r="S19" s="37" t="s">
        <v>133</v>
      </c>
    </row>
    <row r="20" spans="1:19" s="37" customFormat="1">
      <c r="A20" s="34" t="s">
        <v>129</v>
      </c>
      <c r="B20" s="35" t="s">
        <v>130</v>
      </c>
      <c r="C20" s="44">
        <v>3</v>
      </c>
      <c r="D20" s="62">
        <f t="shared" si="1"/>
        <v>1</v>
      </c>
      <c r="E20" s="62">
        <f t="shared" si="2"/>
        <v>0</v>
      </c>
      <c r="F20" s="44">
        <v>0</v>
      </c>
      <c r="G20" s="44">
        <v>1</v>
      </c>
      <c r="H20" s="44">
        <v>1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4">
        <v>1</v>
      </c>
      <c r="O20" s="44">
        <v>0</v>
      </c>
      <c r="P20" s="44">
        <v>0</v>
      </c>
      <c r="Q20" s="44">
        <v>0</v>
      </c>
      <c r="R20" s="44">
        <v>0</v>
      </c>
      <c r="S20" s="37" t="s">
        <v>133</v>
      </c>
    </row>
    <row r="21" spans="1:19" s="37" customFormat="1">
      <c r="A21" s="59" t="s">
        <v>131</v>
      </c>
      <c r="B21" s="60" t="s">
        <v>132</v>
      </c>
      <c r="C21" s="68">
        <v>6</v>
      </c>
      <c r="D21" s="62">
        <f t="shared" si="1"/>
        <v>2</v>
      </c>
      <c r="E21" s="62">
        <f t="shared" si="2"/>
        <v>1</v>
      </c>
      <c r="F21" s="68">
        <v>0</v>
      </c>
      <c r="G21" s="68">
        <v>2</v>
      </c>
      <c r="H21" s="68">
        <v>0</v>
      </c>
      <c r="I21" s="68">
        <v>0</v>
      </c>
      <c r="J21" s="68">
        <v>2</v>
      </c>
      <c r="K21" s="68">
        <v>0</v>
      </c>
      <c r="L21" s="68">
        <v>0</v>
      </c>
      <c r="M21" s="68">
        <v>1</v>
      </c>
      <c r="N21" s="68">
        <v>1</v>
      </c>
      <c r="O21" s="68">
        <v>0</v>
      </c>
      <c r="P21" s="68">
        <v>1</v>
      </c>
      <c r="Q21" s="68">
        <v>0</v>
      </c>
      <c r="R21" s="68">
        <v>0</v>
      </c>
      <c r="S21" s="37" t="s">
        <v>133</v>
      </c>
    </row>
    <row r="22" spans="1:19" s="37" customFormat="1" ht="15.75" customHeight="1">
      <c r="A22" s="34" t="s">
        <v>129</v>
      </c>
      <c r="B22" s="58" t="s">
        <v>130</v>
      </c>
      <c r="C22" s="44">
        <v>4</v>
      </c>
      <c r="D22" s="62">
        <f t="shared" si="1"/>
        <v>3</v>
      </c>
      <c r="E22" s="62">
        <f t="shared" si="2"/>
        <v>1</v>
      </c>
      <c r="F22" s="44">
        <v>0</v>
      </c>
      <c r="G22" s="44">
        <v>3</v>
      </c>
      <c r="H22" s="44">
        <v>0</v>
      </c>
      <c r="I22" s="44">
        <v>0</v>
      </c>
      <c r="J22" s="44">
        <v>2</v>
      </c>
      <c r="K22" s="44">
        <v>1</v>
      </c>
      <c r="L22" s="44">
        <v>0</v>
      </c>
      <c r="M22" s="44">
        <v>3</v>
      </c>
      <c r="N22" s="44">
        <v>0</v>
      </c>
      <c r="O22" s="44">
        <v>0</v>
      </c>
      <c r="P22" s="44">
        <v>1</v>
      </c>
      <c r="Q22" s="44">
        <v>0</v>
      </c>
      <c r="R22" s="44">
        <v>0</v>
      </c>
      <c r="S22" s="37" t="s">
        <v>156</v>
      </c>
    </row>
    <row r="23" spans="1:19" s="37" customFormat="1" ht="15" customHeight="1">
      <c r="A23" s="34" t="s">
        <v>139</v>
      </c>
      <c r="B23" s="58" t="s">
        <v>140</v>
      </c>
      <c r="C23" s="44">
        <v>5</v>
      </c>
      <c r="D23" s="62">
        <f t="shared" si="1"/>
        <v>3</v>
      </c>
      <c r="E23" s="62">
        <f t="shared" si="2"/>
        <v>2</v>
      </c>
      <c r="F23" s="44">
        <v>0</v>
      </c>
      <c r="G23" s="44">
        <v>3</v>
      </c>
      <c r="H23" s="44">
        <v>2</v>
      </c>
      <c r="I23" s="44">
        <v>0</v>
      </c>
      <c r="J23" s="44">
        <v>1</v>
      </c>
      <c r="K23" s="44">
        <v>0</v>
      </c>
      <c r="L23" s="44">
        <v>0</v>
      </c>
      <c r="M23" s="44">
        <v>0</v>
      </c>
      <c r="N23" s="44">
        <v>3</v>
      </c>
      <c r="O23" s="44">
        <v>0</v>
      </c>
      <c r="P23" s="44">
        <v>0</v>
      </c>
      <c r="Q23" s="44">
        <v>2</v>
      </c>
      <c r="R23" s="44">
        <v>0</v>
      </c>
      <c r="S23" s="37" t="s">
        <v>156</v>
      </c>
    </row>
    <row r="24" spans="1:19" s="37" customFormat="1" ht="15.75" customHeight="1">
      <c r="A24" s="34" t="s">
        <v>141</v>
      </c>
      <c r="B24" s="58" t="s">
        <v>142</v>
      </c>
      <c r="C24" s="44">
        <v>3</v>
      </c>
      <c r="D24" s="62">
        <f t="shared" si="1"/>
        <v>1</v>
      </c>
      <c r="E24" s="62">
        <f t="shared" si="2"/>
        <v>0</v>
      </c>
      <c r="F24" s="44">
        <v>0</v>
      </c>
      <c r="G24" s="44">
        <v>1</v>
      </c>
      <c r="H24" s="44">
        <v>0</v>
      </c>
      <c r="I24" s="44">
        <v>1</v>
      </c>
      <c r="J24" s="44">
        <v>0</v>
      </c>
      <c r="K24" s="44">
        <v>0</v>
      </c>
      <c r="L24" s="44">
        <v>0</v>
      </c>
      <c r="M24" s="44">
        <v>0</v>
      </c>
      <c r="N24" s="44">
        <v>1</v>
      </c>
      <c r="O24" s="44">
        <v>0</v>
      </c>
      <c r="P24" s="44">
        <v>0</v>
      </c>
      <c r="Q24" s="44">
        <v>0</v>
      </c>
      <c r="R24" s="44">
        <v>0</v>
      </c>
      <c r="S24" s="37" t="s">
        <v>156</v>
      </c>
    </row>
    <row r="25" spans="1:19" s="37" customFormat="1" ht="15" customHeight="1">
      <c r="A25" s="34" t="s">
        <v>143</v>
      </c>
      <c r="B25" s="58" t="s">
        <v>144</v>
      </c>
      <c r="C25" s="70">
        <v>3</v>
      </c>
      <c r="D25" s="62">
        <f t="shared" si="1"/>
        <v>1</v>
      </c>
      <c r="E25" s="62">
        <f t="shared" si="2"/>
        <v>0</v>
      </c>
      <c r="F25" s="70">
        <v>0</v>
      </c>
      <c r="G25" s="70">
        <v>1</v>
      </c>
      <c r="H25" s="70">
        <v>0</v>
      </c>
      <c r="I25" s="70">
        <v>0</v>
      </c>
      <c r="J25" s="70">
        <v>1</v>
      </c>
      <c r="K25" s="70">
        <v>0</v>
      </c>
      <c r="L25" s="70">
        <v>0</v>
      </c>
      <c r="M25" s="70">
        <v>1</v>
      </c>
      <c r="N25" s="70">
        <v>0</v>
      </c>
      <c r="O25" s="70">
        <v>0</v>
      </c>
      <c r="P25" s="70">
        <v>0</v>
      </c>
      <c r="Q25" s="70">
        <v>0</v>
      </c>
      <c r="R25" s="70">
        <v>0</v>
      </c>
      <c r="S25" s="37" t="s">
        <v>156</v>
      </c>
    </row>
    <row r="26" spans="1:19" s="37" customFormat="1" ht="16.5" customHeight="1">
      <c r="A26" s="30" t="s">
        <v>145</v>
      </c>
      <c r="B26" s="58" t="s">
        <v>146</v>
      </c>
      <c r="C26" s="70">
        <v>5</v>
      </c>
      <c r="D26" s="62">
        <f t="shared" si="1"/>
        <v>5</v>
      </c>
      <c r="E26" s="62">
        <f t="shared" si="2"/>
        <v>5</v>
      </c>
      <c r="F26" s="70">
        <v>0</v>
      </c>
      <c r="G26" s="70">
        <v>5</v>
      </c>
      <c r="H26" s="70">
        <v>1</v>
      </c>
      <c r="I26" s="70">
        <v>1</v>
      </c>
      <c r="J26" s="70">
        <v>2</v>
      </c>
      <c r="K26" s="70">
        <v>2</v>
      </c>
      <c r="L26" s="70">
        <v>0</v>
      </c>
      <c r="M26" s="70">
        <v>0</v>
      </c>
      <c r="N26" s="70">
        <v>4</v>
      </c>
      <c r="O26" s="70">
        <v>1</v>
      </c>
      <c r="P26" s="70">
        <v>0</v>
      </c>
      <c r="Q26" s="70">
        <v>4</v>
      </c>
      <c r="R26" s="70">
        <v>1</v>
      </c>
      <c r="S26" s="37" t="s">
        <v>156</v>
      </c>
    </row>
    <row r="27" spans="1:19" s="37" customFormat="1" ht="15.75" customHeight="1">
      <c r="A27" s="30" t="s">
        <v>147</v>
      </c>
      <c r="B27" s="58" t="s">
        <v>148</v>
      </c>
      <c r="C27" s="70">
        <v>3</v>
      </c>
      <c r="D27" s="62">
        <f t="shared" si="1"/>
        <v>3</v>
      </c>
      <c r="E27" s="62">
        <f t="shared" si="2"/>
        <v>3</v>
      </c>
      <c r="F27" s="70">
        <v>0</v>
      </c>
      <c r="G27" s="70">
        <v>3</v>
      </c>
      <c r="H27" s="70">
        <v>1</v>
      </c>
      <c r="I27" s="70">
        <v>0</v>
      </c>
      <c r="J27" s="70">
        <v>1</v>
      </c>
      <c r="K27" s="70">
        <v>0</v>
      </c>
      <c r="L27" s="70">
        <v>0</v>
      </c>
      <c r="M27" s="70">
        <v>0</v>
      </c>
      <c r="N27" s="70">
        <v>1</v>
      </c>
      <c r="O27" s="70">
        <v>2</v>
      </c>
      <c r="P27" s="70">
        <v>0</v>
      </c>
      <c r="Q27" s="70">
        <v>1</v>
      </c>
      <c r="R27" s="70">
        <v>2</v>
      </c>
      <c r="S27" s="37" t="s">
        <v>156</v>
      </c>
    </row>
    <row r="28" spans="1:19" s="37" customFormat="1" ht="15" customHeight="1">
      <c r="A28" s="30" t="s">
        <v>149</v>
      </c>
      <c r="B28" s="58" t="s">
        <v>150</v>
      </c>
      <c r="C28" s="70">
        <v>3</v>
      </c>
      <c r="D28" s="62">
        <f t="shared" si="1"/>
        <v>2</v>
      </c>
      <c r="E28" s="62">
        <f t="shared" si="2"/>
        <v>1</v>
      </c>
      <c r="F28" s="70">
        <v>0</v>
      </c>
      <c r="G28" s="70">
        <v>2</v>
      </c>
      <c r="H28" s="70">
        <v>0</v>
      </c>
      <c r="I28" s="70">
        <v>0</v>
      </c>
      <c r="J28" s="70">
        <v>2</v>
      </c>
      <c r="K28" s="70">
        <v>0</v>
      </c>
      <c r="L28" s="70">
        <v>0</v>
      </c>
      <c r="M28" s="70">
        <v>0</v>
      </c>
      <c r="N28" s="70">
        <v>1</v>
      </c>
      <c r="O28" s="70">
        <v>1</v>
      </c>
      <c r="P28" s="70">
        <v>0</v>
      </c>
      <c r="Q28" s="70">
        <v>1</v>
      </c>
      <c r="R28" s="70">
        <v>0</v>
      </c>
      <c r="S28" s="37" t="s">
        <v>156</v>
      </c>
    </row>
    <row r="29" spans="1:19" s="37" customFormat="1" ht="13.5" customHeight="1">
      <c r="A29" s="30" t="s">
        <v>151</v>
      </c>
      <c r="B29" s="58" t="s">
        <v>152</v>
      </c>
      <c r="C29" s="70">
        <v>6</v>
      </c>
      <c r="D29" s="62">
        <f t="shared" si="1"/>
        <v>4</v>
      </c>
      <c r="E29" s="62">
        <f t="shared" si="2"/>
        <v>0</v>
      </c>
      <c r="F29" s="70">
        <v>0</v>
      </c>
      <c r="G29" s="70">
        <v>4</v>
      </c>
      <c r="H29" s="70">
        <v>0</v>
      </c>
      <c r="I29" s="70">
        <v>2</v>
      </c>
      <c r="J29" s="70">
        <v>1</v>
      </c>
      <c r="K29" s="70">
        <v>0</v>
      </c>
      <c r="L29" s="70">
        <v>0</v>
      </c>
      <c r="M29" s="70">
        <v>1</v>
      </c>
      <c r="N29" s="70">
        <v>3</v>
      </c>
      <c r="O29" s="70">
        <v>0</v>
      </c>
      <c r="P29" s="70">
        <v>0</v>
      </c>
      <c r="Q29" s="70">
        <v>0</v>
      </c>
      <c r="R29" s="70">
        <v>0</v>
      </c>
      <c r="S29" s="37" t="s">
        <v>156</v>
      </c>
    </row>
    <row r="30" spans="1:19" s="37" customFormat="1" ht="14.25" customHeight="1">
      <c r="A30" s="30" t="s">
        <v>153</v>
      </c>
      <c r="B30" s="58" t="s">
        <v>154</v>
      </c>
      <c r="C30" s="70">
        <v>4</v>
      </c>
      <c r="D30" s="62">
        <f t="shared" si="1"/>
        <v>3</v>
      </c>
      <c r="E30" s="62">
        <f t="shared" si="2"/>
        <v>0</v>
      </c>
      <c r="F30" s="70">
        <v>0</v>
      </c>
      <c r="G30" s="70">
        <v>3</v>
      </c>
      <c r="H30" s="70">
        <v>0</v>
      </c>
      <c r="I30" s="70">
        <v>2</v>
      </c>
      <c r="J30" s="70">
        <v>1</v>
      </c>
      <c r="K30" s="70">
        <v>0</v>
      </c>
      <c r="L30" s="70">
        <v>0</v>
      </c>
      <c r="M30" s="70">
        <v>1</v>
      </c>
      <c r="N30" s="70">
        <v>2</v>
      </c>
      <c r="O30" s="70">
        <v>0</v>
      </c>
      <c r="P30" s="70">
        <v>0</v>
      </c>
      <c r="Q30" s="70">
        <v>0</v>
      </c>
      <c r="R30" s="70">
        <v>0</v>
      </c>
      <c r="S30" s="37" t="s">
        <v>156</v>
      </c>
    </row>
    <row r="31" spans="1:19" s="37" customFormat="1" ht="12.6" customHeight="1">
      <c r="A31" s="61" t="s">
        <v>35</v>
      </c>
      <c r="B31" s="58" t="s">
        <v>36</v>
      </c>
      <c r="C31" s="44">
        <v>7</v>
      </c>
      <c r="D31" s="62">
        <f t="shared" si="1"/>
        <v>5</v>
      </c>
      <c r="E31" s="62">
        <f t="shared" si="2"/>
        <v>5</v>
      </c>
      <c r="F31" s="44">
        <v>0</v>
      </c>
      <c r="G31" s="44">
        <v>5</v>
      </c>
      <c r="H31" s="44">
        <v>1</v>
      </c>
      <c r="I31" s="44">
        <v>1</v>
      </c>
      <c r="J31" s="44">
        <v>0</v>
      </c>
      <c r="K31" s="44">
        <v>0</v>
      </c>
      <c r="L31" s="44">
        <v>0</v>
      </c>
      <c r="M31" s="44">
        <v>0</v>
      </c>
      <c r="N31" s="44">
        <v>5</v>
      </c>
      <c r="O31" s="44">
        <v>0</v>
      </c>
      <c r="P31" s="44">
        <v>0</v>
      </c>
      <c r="Q31" s="44">
        <v>5</v>
      </c>
      <c r="R31" s="44">
        <v>0</v>
      </c>
      <c r="S31" s="37" t="s">
        <v>171</v>
      </c>
    </row>
    <row r="32" spans="1:19" s="37" customFormat="1" ht="12">
      <c r="A32" s="61" t="s">
        <v>145</v>
      </c>
      <c r="B32" s="58" t="s">
        <v>146</v>
      </c>
      <c r="C32" s="44">
        <v>1</v>
      </c>
      <c r="D32" s="62">
        <f t="shared" si="1"/>
        <v>0</v>
      </c>
      <c r="E32" s="62">
        <f t="shared" si="2"/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44">
        <v>0</v>
      </c>
      <c r="O32" s="44">
        <v>0</v>
      </c>
      <c r="P32" s="44">
        <v>0</v>
      </c>
      <c r="Q32" s="44">
        <v>0</v>
      </c>
      <c r="R32" s="44">
        <v>0</v>
      </c>
      <c r="S32" s="37" t="s">
        <v>171</v>
      </c>
    </row>
    <row r="33" spans="1:19" s="37" customFormat="1" ht="12">
      <c r="A33" s="61" t="s">
        <v>147</v>
      </c>
      <c r="B33" s="58" t="s">
        <v>148</v>
      </c>
      <c r="C33" s="44">
        <v>1</v>
      </c>
      <c r="D33" s="62">
        <f t="shared" si="1"/>
        <v>1</v>
      </c>
      <c r="E33" s="62">
        <f t="shared" si="2"/>
        <v>0</v>
      </c>
      <c r="F33" s="44">
        <v>0</v>
      </c>
      <c r="G33" s="44">
        <v>1</v>
      </c>
      <c r="H33" s="44">
        <v>1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1</v>
      </c>
      <c r="O33" s="44">
        <v>0</v>
      </c>
      <c r="P33" s="44">
        <v>0</v>
      </c>
      <c r="Q33" s="44">
        <v>0</v>
      </c>
      <c r="R33" s="44">
        <v>0</v>
      </c>
      <c r="S33" s="37" t="s">
        <v>171</v>
      </c>
    </row>
    <row r="34" spans="1:19" s="37" customFormat="1" ht="12">
      <c r="A34" s="63" t="s">
        <v>37</v>
      </c>
      <c r="B34" s="58" t="s">
        <v>38</v>
      </c>
      <c r="C34" s="70">
        <v>6</v>
      </c>
      <c r="D34" s="62">
        <f t="shared" si="1"/>
        <v>4</v>
      </c>
      <c r="E34" s="62">
        <f t="shared" si="2"/>
        <v>4</v>
      </c>
      <c r="F34" s="70">
        <v>1</v>
      </c>
      <c r="G34" s="70">
        <v>4</v>
      </c>
      <c r="H34" s="70">
        <v>1</v>
      </c>
      <c r="I34" s="70">
        <v>1</v>
      </c>
      <c r="J34" s="70">
        <v>2</v>
      </c>
      <c r="K34" s="70">
        <v>0</v>
      </c>
      <c r="L34" s="70">
        <v>0</v>
      </c>
      <c r="M34" s="70">
        <v>1</v>
      </c>
      <c r="N34" s="70">
        <v>2</v>
      </c>
      <c r="O34" s="70">
        <v>1</v>
      </c>
      <c r="P34" s="70">
        <v>1</v>
      </c>
      <c r="Q34" s="70">
        <v>2</v>
      </c>
      <c r="R34" s="70">
        <v>1</v>
      </c>
      <c r="S34" s="37" t="s">
        <v>171</v>
      </c>
    </row>
    <row r="35" spans="1:19" s="37" customFormat="1" ht="12">
      <c r="A35" s="64" t="s">
        <v>39</v>
      </c>
      <c r="B35" s="58" t="s">
        <v>40</v>
      </c>
      <c r="C35" s="70">
        <v>3</v>
      </c>
      <c r="D35" s="62">
        <f t="shared" si="1"/>
        <v>1</v>
      </c>
      <c r="E35" s="62">
        <f t="shared" si="2"/>
        <v>0</v>
      </c>
      <c r="F35" s="70">
        <v>0</v>
      </c>
      <c r="G35" s="70">
        <v>1</v>
      </c>
      <c r="H35" s="70">
        <v>1</v>
      </c>
      <c r="I35" s="70">
        <v>0</v>
      </c>
      <c r="J35" s="70">
        <v>0</v>
      </c>
      <c r="K35" s="70">
        <v>0</v>
      </c>
      <c r="L35" s="70">
        <v>0</v>
      </c>
      <c r="M35" s="70">
        <v>0</v>
      </c>
      <c r="N35" s="70">
        <v>1</v>
      </c>
      <c r="O35" s="70">
        <v>0</v>
      </c>
      <c r="P35" s="70">
        <v>0</v>
      </c>
      <c r="Q35" s="70">
        <v>0</v>
      </c>
      <c r="R35" s="70">
        <v>0</v>
      </c>
      <c r="S35" s="37" t="s">
        <v>171</v>
      </c>
    </row>
    <row r="36" spans="1:19" s="37" customFormat="1" ht="12">
      <c r="A36" s="64" t="s">
        <v>167</v>
      </c>
      <c r="B36" s="58" t="s">
        <v>168</v>
      </c>
      <c r="C36" s="70">
        <v>3</v>
      </c>
      <c r="D36" s="62">
        <f t="shared" si="1"/>
        <v>3</v>
      </c>
      <c r="E36" s="62">
        <f t="shared" si="2"/>
        <v>3</v>
      </c>
      <c r="F36" s="70">
        <v>0</v>
      </c>
      <c r="G36" s="70">
        <v>3</v>
      </c>
      <c r="H36" s="70">
        <v>0</v>
      </c>
      <c r="I36" s="70">
        <v>0</v>
      </c>
      <c r="J36" s="70">
        <v>1</v>
      </c>
      <c r="K36" s="70">
        <v>0</v>
      </c>
      <c r="L36" s="70">
        <v>0</v>
      </c>
      <c r="M36" s="70">
        <v>0</v>
      </c>
      <c r="N36" s="70">
        <v>2</v>
      </c>
      <c r="O36" s="70">
        <v>1</v>
      </c>
      <c r="P36" s="70">
        <v>0</v>
      </c>
      <c r="Q36" s="70">
        <v>2</v>
      </c>
      <c r="R36" s="70">
        <v>1</v>
      </c>
      <c r="S36" s="37" t="s">
        <v>171</v>
      </c>
    </row>
    <row r="37" spans="1:19" s="37" customFormat="1" ht="12" customHeight="1">
      <c r="A37" s="64" t="s">
        <v>169</v>
      </c>
      <c r="B37" s="58" t="s">
        <v>170</v>
      </c>
      <c r="C37" s="70">
        <v>1</v>
      </c>
      <c r="D37" s="62">
        <f t="shared" si="1"/>
        <v>1</v>
      </c>
      <c r="E37" s="62">
        <f t="shared" si="2"/>
        <v>1</v>
      </c>
      <c r="F37" s="70">
        <v>0</v>
      </c>
      <c r="G37" s="70">
        <v>1</v>
      </c>
      <c r="H37" s="70">
        <v>0</v>
      </c>
      <c r="I37" s="70">
        <v>1</v>
      </c>
      <c r="J37" s="70">
        <v>0</v>
      </c>
      <c r="K37" s="70">
        <v>1</v>
      </c>
      <c r="L37" s="70">
        <v>0</v>
      </c>
      <c r="M37" s="70">
        <v>0</v>
      </c>
      <c r="N37" s="70">
        <v>1</v>
      </c>
      <c r="O37" s="70">
        <v>0</v>
      </c>
      <c r="P37" s="70">
        <v>0</v>
      </c>
      <c r="Q37" s="70">
        <v>1</v>
      </c>
      <c r="R37" s="70">
        <v>0</v>
      </c>
      <c r="S37" s="37" t="s">
        <v>171</v>
      </c>
    </row>
    <row r="38" spans="1:19" s="37" customFormat="1">
      <c r="A38" s="34" t="s">
        <v>178</v>
      </c>
      <c r="B38" s="72" t="s">
        <v>179</v>
      </c>
      <c r="C38" s="44">
        <v>4</v>
      </c>
      <c r="D38" s="62">
        <f t="shared" si="1"/>
        <v>1</v>
      </c>
      <c r="E38" s="62">
        <f t="shared" si="2"/>
        <v>0</v>
      </c>
      <c r="F38" s="44">
        <v>0</v>
      </c>
      <c r="G38" s="44">
        <v>1</v>
      </c>
      <c r="H38" s="44">
        <v>1</v>
      </c>
      <c r="I38" s="44">
        <v>0</v>
      </c>
      <c r="J38" s="44">
        <v>0</v>
      </c>
      <c r="K38" s="44">
        <v>0</v>
      </c>
      <c r="L38" s="44">
        <v>0</v>
      </c>
      <c r="M38" s="44">
        <v>0</v>
      </c>
      <c r="N38" s="44">
        <v>1</v>
      </c>
      <c r="O38" s="44">
        <v>0</v>
      </c>
      <c r="P38" s="44">
        <v>0</v>
      </c>
      <c r="Q38" s="44">
        <v>0</v>
      </c>
      <c r="R38" s="44">
        <v>0</v>
      </c>
      <c r="S38" s="37" t="s">
        <v>193</v>
      </c>
    </row>
    <row r="39" spans="1:19" s="37" customFormat="1">
      <c r="A39" s="34" t="s">
        <v>180</v>
      </c>
      <c r="B39" s="72" t="s">
        <v>181</v>
      </c>
      <c r="C39" s="44">
        <v>2</v>
      </c>
      <c r="D39" s="62">
        <f t="shared" si="1"/>
        <v>2</v>
      </c>
      <c r="E39" s="62">
        <f t="shared" si="2"/>
        <v>1</v>
      </c>
      <c r="F39" s="44">
        <v>0</v>
      </c>
      <c r="G39" s="44">
        <v>2</v>
      </c>
      <c r="H39" s="44">
        <v>0</v>
      </c>
      <c r="I39" s="44">
        <v>0</v>
      </c>
      <c r="J39" s="44">
        <v>2</v>
      </c>
      <c r="K39" s="44">
        <v>0</v>
      </c>
      <c r="L39" s="44">
        <v>0</v>
      </c>
      <c r="M39" s="44">
        <v>1</v>
      </c>
      <c r="N39" s="44">
        <v>1</v>
      </c>
      <c r="O39" s="44">
        <v>0</v>
      </c>
      <c r="P39" s="44">
        <v>0</v>
      </c>
      <c r="Q39" s="44">
        <v>1</v>
      </c>
      <c r="R39" s="44">
        <v>0</v>
      </c>
      <c r="S39" s="37" t="s">
        <v>193</v>
      </c>
    </row>
    <row r="40" spans="1:19" s="37" customFormat="1">
      <c r="A40" s="34" t="s">
        <v>182</v>
      </c>
      <c r="B40" s="72" t="s">
        <v>183</v>
      </c>
      <c r="C40" s="44">
        <v>7</v>
      </c>
      <c r="D40" s="62">
        <f t="shared" si="1"/>
        <v>5</v>
      </c>
      <c r="E40" s="62">
        <f t="shared" si="2"/>
        <v>3</v>
      </c>
      <c r="F40" s="44">
        <v>0</v>
      </c>
      <c r="G40" s="44">
        <v>4</v>
      </c>
      <c r="H40" s="44">
        <v>1</v>
      </c>
      <c r="I40" s="44">
        <v>4</v>
      </c>
      <c r="J40" s="44">
        <v>0</v>
      </c>
      <c r="K40" s="44">
        <v>0</v>
      </c>
      <c r="L40" s="44">
        <v>0</v>
      </c>
      <c r="M40" s="44">
        <v>0</v>
      </c>
      <c r="N40" s="44">
        <v>2</v>
      </c>
      <c r="O40" s="44">
        <v>3</v>
      </c>
      <c r="P40" s="44">
        <v>0</v>
      </c>
      <c r="Q40" s="44">
        <v>1</v>
      </c>
      <c r="R40" s="44">
        <v>2</v>
      </c>
      <c r="S40" s="37" t="s">
        <v>193</v>
      </c>
    </row>
    <row r="41" spans="1:19" s="37" customFormat="1">
      <c r="A41" s="34" t="s">
        <v>125</v>
      </c>
      <c r="B41" s="72" t="s">
        <v>126</v>
      </c>
      <c r="C41" s="70">
        <v>5</v>
      </c>
      <c r="D41" s="62">
        <f t="shared" si="1"/>
        <v>1</v>
      </c>
      <c r="E41" s="62">
        <f t="shared" si="2"/>
        <v>0</v>
      </c>
      <c r="F41" s="44">
        <v>0</v>
      </c>
      <c r="G41" s="70">
        <v>1</v>
      </c>
      <c r="H41" s="70">
        <v>0</v>
      </c>
      <c r="I41" s="70">
        <v>0</v>
      </c>
      <c r="J41" s="70">
        <v>1</v>
      </c>
      <c r="K41" s="70">
        <v>0</v>
      </c>
      <c r="L41" s="70">
        <v>0</v>
      </c>
      <c r="M41" s="70">
        <v>1</v>
      </c>
      <c r="N41" s="70">
        <v>0</v>
      </c>
      <c r="O41" s="70">
        <v>0</v>
      </c>
      <c r="P41" s="70">
        <v>0</v>
      </c>
      <c r="Q41" s="70">
        <v>0</v>
      </c>
      <c r="R41" s="70">
        <v>0</v>
      </c>
      <c r="S41" s="37" t="s">
        <v>193</v>
      </c>
    </row>
    <row r="42" spans="1:19" s="37" customFormat="1">
      <c r="A42" s="34" t="s">
        <v>184</v>
      </c>
      <c r="B42" s="72" t="s">
        <v>185</v>
      </c>
      <c r="C42" s="70">
        <v>5</v>
      </c>
      <c r="D42" s="62">
        <f t="shared" si="1"/>
        <v>2</v>
      </c>
      <c r="E42" s="62">
        <f t="shared" si="2"/>
        <v>0</v>
      </c>
      <c r="F42" s="44">
        <v>1</v>
      </c>
      <c r="G42" s="70">
        <v>2</v>
      </c>
      <c r="H42" s="70">
        <v>0</v>
      </c>
      <c r="I42" s="70">
        <v>0</v>
      </c>
      <c r="J42" s="70">
        <v>0</v>
      </c>
      <c r="K42" s="70">
        <v>0</v>
      </c>
      <c r="L42" s="70">
        <v>1</v>
      </c>
      <c r="M42" s="70">
        <v>0</v>
      </c>
      <c r="N42" s="70">
        <v>2</v>
      </c>
      <c r="O42" s="70">
        <v>0</v>
      </c>
      <c r="P42" s="70">
        <v>0</v>
      </c>
      <c r="Q42" s="70">
        <v>0</v>
      </c>
      <c r="R42" s="70">
        <v>0</v>
      </c>
      <c r="S42" s="37" t="s">
        <v>193</v>
      </c>
    </row>
    <row r="43" spans="1:19" s="37" customFormat="1">
      <c r="A43" s="74" t="s">
        <v>186</v>
      </c>
      <c r="B43" s="75" t="s">
        <v>140</v>
      </c>
      <c r="C43" s="70">
        <v>4</v>
      </c>
      <c r="D43" s="62">
        <f t="shared" si="1"/>
        <v>2</v>
      </c>
      <c r="E43" s="62">
        <f t="shared" si="2"/>
        <v>0</v>
      </c>
      <c r="F43" s="44">
        <v>1</v>
      </c>
      <c r="G43" s="70">
        <v>2</v>
      </c>
      <c r="H43" s="70">
        <v>2</v>
      </c>
      <c r="I43" s="70">
        <v>0</v>
      </c>
      <c r="J43" s="70">
        <v>0</v>
      </c>
      <c r="K43" s="70">
        <v>1</v>
      </c>
      <c r="L43" s="70">
        <v>0</v>
      </c>
      <c r="M43" s="70">
        <v>1</v>
      </c>
      <c r="N43" s="70">
        <v>0</v>
      </c>
      <c r="O43" s="70">
        <v>1</v>
      </c>
      <c r="P43" s="70">
        <v>0</v>
      </c>
      <c r="Q43" s="70">
        <v>0</v>
      </c>
      <c r="R43" s="70">
        <v>0</v>
      </c>
      <c r="S43" s="37" t="s">
        <v>193</v>
      </c>
    </row>
    <row r="44" spans="1:19" s="37" customFormat="1">
      <c r="A44" s="30" t="s">
        <v>143</v>
      </c>
      <c r="B44" s="75" t="s">
        <v>144</v>
      </c>
      <c r="C44" s="70">
        <v>4</v>
      </c>
      <c r="D44" s="62">
        <f t="shared" si="1"/>
        <v>1</v>
      </c>
      <c r="E44" s="62">
        <f t="shared" si="2"/>
        <v>0</v>
      </c>
      <c r="F44" s="44">
        <v>0</v>
      </c>
      <c r="G44" s="70">
        <v>1</v>
      </c>
      <c r="H44" s="70">
        <v>0</v>
      </c>
      <c r="I44" s="70">
        <v>1</v>
      </c>
      <c r="J44" s="70">
        <v>0</v>
      </c>
      <c r="K44" s="70">
        <v>0</v>
      </c>
      <c r="L44" s="70">
        <v>0</v>
      </c>
      <c r="M44" s="70">
        <v>0</v>
      </c>
      <c r="N44" s="70">
        <v>0</v>
      </c>
      <c r="O44" s="70">
        <v>1</v>
      </c>
      <c r="P44" s="70">
        <v>0</v>
      </c>
      <c r="Q44" s="70">
        <v>0</v>
      </c>
      <c r="R44" s="70">
        <v>0</v>
      </c>
      <c r="S44" s="37" t="s">
        <v>193</v>
      </c>
    </row>
    <row r="45" spans="1:19" s="37" customFormat="1">
      <c r="A45" s="77" t="s">
        <v>187</v>
      </c>
      <c r="B45" s="76" t="s">
        <v>188</v>
      </c>
      <c r="C45" s="70">
        <v>3</v>
      </c>
      <c r="D45" s="62">
        <f t="shared" si="1"/>
        <v>2</v>
      </c>
      <c r="E45" s="62">
        <f t="shared" si="2"/>
        <v>1</v>
      </c>
      <c r="F45" s="44">
        <v>0</v>
      </c>
      <c r="G45" s="70">
        <v>2</v>
      </c>
      <c r="H45" s="70">
        <v>1</v>
      </c>
      <c r="I45" s="70">
        <v>1</v>
      </c>
      <c r="J45" s="70">
        <v>0</v>
      </c>
      <c r="K45" s="70">
        <v>0</v>
      </c>
      <c r="L45" s="70">
        <v>0</v>
      </c>
      <c r="M45" s="70">
        <v>0</v>
      </c>
      <c r="N45" s="70">
        <v>2</v>
      </c>
      <c r="O45" s="70">
        <v>0</v>
      </c>
      <c r="P45" s="70">
        <v>0</v>
      </c>
      <c r="Q45" s="70">
        <v>1</v>
      </c>
      <c r="R45" s="70">
        <v>0</v>
      </c>
      <c r="S45" s="37" t="s">
        <v>193</v>
      </c>
    </row>
    <row r="46" spans="1:19" s="37" customFormat="1">
      <c r="A46" s="30" t="s">
        <v>189</v>
      </c>
      <c r="B46" s="75" t="s">
        <v>190</v>
      </c>
      <c r="C46" s="70">
        <v>4</v>
      </c>
      <c r="D46" s="62">
        <f t="shared" si="1"/>
        <v>2</v>
      </c>
      <c r="E46" s="62">
        <f t="shared" si="2"/>
        <v>0</v>
      </c>
      <c r="F46" s="44">
        <v>0</v>
      </c>
      <c r="G46" s="70">
        <v>2</v>
      </c>
      <c r="H46" s="70">
        <v>1</v>
      </c>
      <c r="I46" s="70">
        <v>0</v>
      </c>
      <c r="J46" s="70">
        <v>1</v>
      </c>
      <c r="K46" s="70">
        <v>0</v>
      </c>
      <c r="L46" s="70">
        <v>1</v>
      </c>
      <c r="M46" s="70">
        <v>0</v>
      </c>
      <c r="N46" s="70">
        <v>1</v>
      </c>
      <c r="O46" s="70">
        <v>1</v>
      </c>
      <c r="P46" s="70">
        <v>0</v>
      </c>
      <c r="Q46" s="70">
        <v>0</v>
      </c>
      <c r="R46" s="70">
        <v>0</v>
      </c>
      <c r="S46" s="37" t="s">
        <v>193</v>
      </c>
    </row>
    <row r="47" spans="1:19" s="37" customFormat="1">
      <c r="A47" s="30" t="s">
        <v>191</v>
      </c>
      <c r="B47" s="75" t="s">
        <v>192</v>
      </c>
      <c r="C47" s="70">
        <v>6</v>
      </c>
      <c r="D47" s="62">
        <f t="shared" si="1"/>
        <v>4</v>
      </c>
      <c r="E47" s="62">
        <f t="shared" si="2"/>
        <v>2</v>
      </c>
      <c r="F47" s="44">
        <v>0</v>
      </c>
      <c r="G47" s="70">
        <v>3</v>
      </c>
      <c r="H47" s="70">
        <v>0</v>
      </c>
      <c r="I47" s="70">
        <v>2</v>
      </c>
      <c r="J47" s="70">
        <v>2</v>
      </c>
      <c r="K47" s="70">
        <v>0</v>
      </c>
      <c r="L47" s="70">
        <v>0</v>
      </c>
      <c r="M47" s="70">
        <v>0</v>
      </c>
      <c r="N47" s="70">
        <v>2</v>
      </c>
      <c r="O47" s="70">
        <v>2</v>
      </c>
      <c r="P47" s="70">
        <v>0</v>
      </c>
      <c r="Q47" s="70">
        <v>2</v>
      </c>
      <c r="R47" s="70">
        <v>0</v>
      </c>
      <c r="S47" s="37" t="s">
        <v>193</v>
      </c>
    </row>
    <row r="48" spans="1:19" s="37" customFormat="1">
      <c r="A48" s="79" t="s">
        <v>206</v>
      </c>
      <c r="B48" s="58" t="s">
        <v>130</v>
      </c>
      <c r="C48" s="44">
        <v>6</v>
      </c>
      <c r="D48" s="62">
        <f t="shared" si="1"/>
        <v>4</v>
      </c>
      <c r="E48" s="62">
        <f t="shared" si="2"/>
        <v>1</v>
      </c>
      <c r="F48" s="44"/>
      <c r="G48" s="44">
        <v>4</v>
      </c>
      <c r="H48" s="44"/>
      <c r="I48" s="44">
        <v>1</v>
      </c>
      <c r="J48" s="44">
        <v>2</v>
      </c>
      <c r="K48" s="44"/>
      <c r="L48" s="44"/>
      <c r="M48" s="44">
        <v>2</v>
      </c>
      <c r="N48" s="44">
        <v>1</v>
      </c>
      <c r="O48" s="44">
        <v>1</v>
      </c>
      <c r="P48" s="44">
        <v>1</v>
      </c>
      <c r="Q48" s="44"/>
      <c r="R48" s="44"/>
      <c r="S48" s="37" t="s">
        <v>208</v>
      </c>
    </row>
    <row r="49" spans="1:19" s="37" customFormat="1" ht="20.399999999999999">
      <c r="A49" s="79" t="s">
        <v>207</v>
      </c>
      <c r="B49" s="91" t="s">
        <v>218</v>
      </c>
      <c r="C49" s="44">
        <v>10</v>
      </c>
      <c r="D49" s="62">
        <f t="shared" si="1"/>
        <v>6</v>
      </c>
      <c r="E49" s="62">
        <f t="shared" si="2"/>
        <v>1</v>
      </c>
      <c r="F49" s="44">
        <v>1</v>
      </c>
      <c r="G49" s="44">
        <v>6</v>
      </c>
      <c r="H49" s="44">
        <v>2</v>
      </c>
      <c r="I49" s="44">
        <v>2</v>
      </c>
      <c r="J49" s="44">
        <v>3</v>
      </c>
      <c r="K49" s="44"/>
      <c r="L49" s="44"/>
      <c r="M49" s="44">
        <v>1</v>
      </c>
      <c r="N49" s="44">
        <v>2</v>
      </c>
      <c r="O49" s="44">
        <v>3</v>
      </c>
      <c r="P49" s="44">
        <v>1</v>
      </c>
      <c r="Q49" s="44"/>
      <c r="R49" s="44"/>
      <c r="S49" s="37" t="s">
        <v>208</v>
      </c>
    </row>
    <row r="50" spans="1:19" s="37" customFormat="1">
      <c r="A50" s="34" t="s">
        <v>212</v>
      </c>
      <c r="B50" s="72" t="s">
        <v>126</v>
      </c>
      <c r="C50" s="44">
        <v>14</v>
      </c>
      <c r="D50" s="62">
        <f t="shared" si="1"/>
        <v>9</v>
      </c>
      <c r="E50" s="62">
        <f t="shared" si="2"/>
        <v>0</v>
      </c>
      <c r="F50" s="44">
        <v>1</v>
      </c>
      <c r="G50" s="44">
        <v>9</v>
      </c>
      <c r="H50" s="44">
        <v>2</v>
      </c>
      <c r="I50" s="44">
        <v>5</v>
      </c>
      <c r="J50" s="44">
        <v>1</v>
      </c>
      <c r="K50" s="44">
        <v>0</v>
      </c>
      <c r="L50" s="44">
        <v>0</v>
      </c>
      <c r="M50" s="44">
        <v>0</v>
      </c>
      <c r="N50" s="44">
        <v>9</v>
      </c>
      <c r="O50" s="44">
        <v>0</v>
      </c>
      <c r="P50" s="44">
        <v>0</v>
      </c>
      <c r="Q50" s="44">
        <v>0</v>
      </c>
      <c r="R50" s="44">
        <v>0</v>
      </c>
      <c r="S50" s="37" t="s">
        <v>214</v>
      </c>
    </row>
    <row r="51" spans="1:19" s="37" customFormat="1">
      <c r="A51" s="34" t="s">
        <v>213</v>
      </c>
      <c r="B51" s="91" t="s">
        <v>220</v>
      </c>
      <c r="C51" s="44">
        <v>6</v>
      </c>
      <c r="D51" s="62">
        <f t="shared" si="1"/>
        <v>5</v>
      </c>
      <c r="E51" s="62">
        <f t="shared" si="2"/>
        <v>1</v>
      </c>
      <c r="F51" s="44">
        <v>0</v>
      </c>
      <c r="G51" s="44">
        <v>5</v>
      </c>
      <c r="H51" s="44">
        <v>1</v>
      </c>
      <c r="I51" s="44">
        <v>2</v>
      </c>
      <c r="J51" s="44">
        <v>2</v>
      </c>
      <c r="K51" s="44">
        <v>0</v>
      </c>
      <c r="L51" s="44">
        <v>0</v>
      </c>
      <c r="M51" s="44">
        <v>1</v>
      </c>
      <c r="N51" s="44">
        <v>2</v>
      </c>
      <c r="O51" s="44">
        <v>2</v>
      </c>
      <c r="P51" s="44">
        <v>0</v>
      </c>
      <c r="Q51" s="44">
        <v>1</v>
      </c>
      <c r="R51" s="44">
        <v>0</v>
      </c>
      <c r="S51" s="37" t="s">
        <v>214</v>
      </c>
    </row>
    <row r="52" spans="1:19" s="37" customFormat="1" ht="13.2">
      <c r="A52" s="80" t="s">
        <v>125</v>
      </c>
      <c r="B52" s="58" t="s">
        <v>126</v>
      </c>
      <c r="C52" s="44">
        <v>3</v>
      </c>
      <c r="D52" s="62">
        <f t="shared" si="1"/>
        <v>2</v>
      </c>
      <c r="E52" s="62">
        <f t="shared" si="2"/>
        <v>0</v>
      </c>
      <c r="F52" s="44">
        <v>0</v>
      </c>
      <c r="G52" s="44">
        <v>2</v>
      </c>
      <c r="H52" s="44">
        <v>0</v>
      </c>
      <c r="I52" s="44">
        <v>1</v>
      </c>
      <c r="J52" s="44">
        <v>1</v>
      </c>
      <c r="K52" s="44">
        <v>1</v>
      </c>
      <c r="L52" s="44">
        <v>0</v>
      </c>
      <c r="M52" s="44">
        <v>0</v>
      </c>
      <c r="N52" s="44">
        <v>2</v>
      </c>
      <c r="O52" s="44">
        <v>0</v>
      </c>
      <c r="P52" s="44">
        <v>0</v>
      </c>
      <c r="Q52" s="44">
        <v>0</v>
      </c>
      <c r="R52" s="44">
        <v>0</v>
      </c>
      <c r="S52" s="37" t="s">
        <v>223</v>
      </c>
    </row>
    <row r="53" spans="1:19" s="37" customFormat="1" ht="13.2">
      <c r="A53" s="80" t="s">
        <v>127</v>
      </c>
      <c r="B53" s="58" t="s">
        <v>128</v>
      </c>
      <c r="C53" s="44">
        <v>7</v>
      </c>
      <c r="D53" s="62">
        <f t="shared" si="1"/>
        <v>3</v>
      </c>
      <c r="E53" s="62">
        <f t="shared" si="2"/>
        <v>2</v>
      </c>
      <c r="F53" s="44">
        <v>1</v>
      </c>
      <c r="G53" s="44">
        <v>3</v>
      </c>
      <c r="H53" s="44">
        <v>0</v>
      </c>
      <c r="I53" s="44">
        <v>2</v>
      </c>
      <c r="J53" s="44">
        <v>1</v>
      </c>
      <c r="K53" s="44">
        <v>1</v>
      </c>
      <c r="L53" s="44">
        <v>0</v>
      </c>
      <c r="M53" s="44">
        <v>1</v>
      </c>
      <c r="N53" s="44">
        <v>2</v>
      </c>
      <c r="O53" s="44">
        <v>0</v>
      </c>
      <c r="P53" s="44">
        <v>0</v>
      </c>
      <c r="Q53" s="44">
        <v>2</v>
      </c>
      <c r="R53" s="44">
        <v>0</v>
      </c>
      <c r="S53" s="37" t="s">
        <v>223</v>
      </c>
    </row>
    <row r="54" spans="1:19" s="37" customFormat="1" ht="13.2">
      <c r="A54" s="80" t="s">
        <v>129</v>
      </c>
      <c r="B54" s="91" t="s">
        <v>130</v>
      </c>
      <c r="C54" s="44">
        <v>3</v>
      </c>
      <c r="D54" s="62">
        <f t="shared" si="1"/>
        <v>1</v>
      </c>
      <c r="E54" s="62">
        <f t="shared" si="2"/>
        <v>0</v>
      </c>
      <c r="F54" s="44">
        <v>0</v>
      </c>
      <c r="G54" s="44">
        <v>1</v>
      </c>
      <c r="H54" s="44">
        <v>1</v>
      </c>
      <c r="I54" s="44">
        <v>0</v>
      </c>
      <c r="J54" s="44">
        <v>0</v>
      </c>
      <c r="K54" s="44">
        <v>1</v>
      </c>
      <c r="L54" s="44">
        <v>0</v>
      </c>
      <c r="M54" s="44">
        <v>0</v>
      </c>
      <c r="N54" s="44">
        <v>1</v>
      </c>
      <c r="O54" s="44">
        <v>0</v>
      </c>
      <c r="P54" s="44">
        <v>0</v>
      </c>
      <c r="Q54" s="44">
        <v>0</v>
      </c>
      <c r="R54" s="44">
        <v>0</v>
      </c>
      <c r="S54" s="37" t="s">
        <v>223</v>
      </c>
    </row>
    <row r="55" spans="1:19" s="37" customFormat="1" ht="14.1" customHeight="1">
      <c r="A55" s="79" t="s">
        <v>207</v>
      </c>
      <c r="B55" s="91" t="s">
        <v>218</v>
      </c>
      <c r="C55" s="70">
        <v>13</v>
      </c>
      <c r="D55" s="62">
        <f t="shared" si="1"/>
        <v>7</v>
      </c>
      <c r="E55" s="62">
        <f t="shared" si="2"/>
        <v>3</v>
      </c>
      <c r="F55" s="70">
        <v>2</v>
      </c>
      <c r="G55" s="70">
        <v>6</v>
      </c>
      <c r="H55" s="70">
        <v>3</v>
      </c>
      <c r="I55" s="70">
        <v>0</v>
      </c>
      <c r="J55" s="70">
        <v>3</v>
      </c>
      <c r="K55" s="70">
        <v>3</v>
      </c>
      <c r="L55" s="70">
        <v>0</v>
      </c>
      <c r="M55" s="70">
        <v>2</v>
      </c>
      <c r="N55" s="70">
        <v>3</v>
      </c>
      <c r="O55" s="70">
        <v>2</v>
      </c>
      <c r="P55" s="70">
        <v>1</v>
      </c>
      <c r="Q55" s="70">
        <v>2</v>
      </c>
      <c r="R55" s="70">
        <v>0</v>
      </c>
      <c r="S55" s="37" t="s">
        <v>223</v>
      </c>
    </row>
    <row r="56" spans="1:19" s="37" customFormat="1" ht="13.2">
      <c r="A56" s="80" t="s">
        <v>219</v>
      </c>
      <c r="B56" s="91" t="s">
        <v>220</v>
      </c>
      <c r="C56" s="70">
        <v>5</v>
      </c>
      <c r="D56" s="62">
        <f t="shared" si="1"/>
        <v>5</v>
      </c>
      <c r="E56" s="62">
        <f t="shared" si="2"/>
        <v>2</v>
      </c>
      <c r="F56" s="70">
        <v>1</v>
      </c>
      <c r="G56" s="70">
        <v>5</v>
      </c>
      <c r="H56" s="70">
        <v>0</v>
      </c>
      <c r="I56" s="70">
        <v>3</v>
      </c>
      <c r="J56" s="70">
        <v>2</v>
      </c>
      <c r="K56" s="70">
        <v>2</v>
      </c>
      <c r="L56" s="70">
        <v>0</v>
      </c>
      <c r="M56" s="70">
        <v>0</v>
      </c>
      <c r="N56" s="70">
        <v>3</v>
      </c>
      <c r="O56" s="70">
        <v>2</v>
      </c>
      <c r="P56" s="70">
        <v>0</v>
      </c>
      <c r="Q56" s="70">
        <v>1</v>
      </c>
      <c r="R56" s="70">
        <v>1</v>
      </c>
      <c r="S56" s="37" t="s">
        <v>223</v>
      </c>
    </row>
    <row r="57" spans="1:19" s="37" customFormat="1" ht="13.2">
      <c r="A57" s="80" t="s">
        <v>221</v>
      </c>
      <c r="B57" s="91" t="s">
        <v>222</v>
      </c>
      <c r="C57" s="70">
        <v>1</v>
      </c>
      <c r="D57" s="62">
        <f t="shared" si="1"/>
        <v>1</v>
      </c>
      <c r="E57" s="62">
        <f t="shared" si="2"/>
        <v>1</v>
      </c>
      <c r="F57" s="70">
        <v>0</v>
      </c>
      <c r="G57" s="70">
        <v>1</v>
      </c>
      <c r="H57" s="70">
        <v>0</v>
      </c>
      <c r="I57" s="70">
        <v>1</v>
      </c>
      <c r="J57" s="70">
        <v>0</v>
      </c>
      <c r="K57" s="70">
        <v>0</v>
      </c>
      <c r="L57" s="70">
        <v>0</v>
      </c>
      <c r="M57" s="70">
        <v>0</v>
      </c>
      <c r="N57" s="70">
        <v>1</v>
      </c>
      <c r="O57" s="70">
        <v>0</v>
      </c>
      <c r="P57" s="70">
        <v>0</v>
      </c>
      <c r="Q57" s="70">
        <v>1</v>
      </c>
      <c r="R57" s="70">
        <v>0</v>
      </c>
      <c r="S57" s="37" t="s">
        <v>223</v>
      </c>
    </row>
    <row r="58" spans="1:19" s="37" customFormat="1" ht="13.2">
      <c r="A58" s="80" t="s">
        <v>145</v>
      </c>
      <c r="B58" s="91" t="s">
        <v>146</v>
      </c>
      <c r="C58" s="70">
        <v>6</v>
      </c>
      <c r="D58" s="62">
        <f t="shared" si="1"/>
        <v>4</v>
      </c>
      <c r="E58" s="62">
        <f t="shared" si="2"/>
        <v>2</v>
      </c>
      <c r="F58" s="70">
        <v>0</v>
      </c>
      <c r="G58" s="70">
        <v>4</v>
      </c>
      <c r="H58" s="70">
        <v>1</v>
      </c>
      <c r="I58" s="70">
        <v>0</v>
      </c>
      <c r="J58" s="70">
        <v>2</v>
      </c>
      <c r="K58" s="70">
        <v>2</v>
      </c>
      <c r="L58" s="70">
        <v>0</v>
      </c>
      <c r="M58" s="70">
        <v>2</v>
      </c>
      <c r="N58" s="70">
        <v>0</v>
      </c>
      <c r="O58" s="70">
        <v>2</v>
      </c>
      <c r="P58" s="70">
        <v>1</v>
      </c>
      <c r="Q58" s="70">
        <v>0</v>
      </c>
      <c r="R58" s="70">
        <v>1</v>
      </c>
      <c r="S58" s="37" t="s">
        <v>223</v>
      </c>
    </row>
    <row r="59" spans="1:19" s="37" customFormat="1" ht="13.2">
      <c r="A59" s="80" t="s">
        <v>37</v>
      </c>
      <c r="B59" s="91" t="s">
        <v>38</v>
      </c>
      <c r="C59" s="70">
        <v>2</v>
      </c>
      <c r="D59" s="62">
        <f t="shared" si="1"/>
        <v>0</v>
      </c>
      <c r="E59" s="62">
        <f t="shared" si="2"/>
        <v>0</v>
      </c>
      <c r="F59" s="70">
        <v>0</v>
      </c>
      <c r="G59" s="70">
        <v>0</v>
      </c>
      <c r="H59" s="70">
        <v>0</v>
      </c>
      <c r="I59" s="70">
        <v>0</v>
      </c>
      <c r="J59" s="70">
        <v>0</v>
      </c>
      <c r="K59" s="70">
        <v>0</v>
      </c>
      <c r="L59" s="70">
        <v>0</v>
      </c>
      <c r="M59" s="70">
        <v>0</v>
      </c>
      <c r="N59" s="70">
        <v>0</v>
      </c>
      <c r="O59" s="70">
        <v>0</v>
      </c>
      <c r="P59" s="70">
        <v>0</v>
      </c>
      <c r="Q59" s="70">
        <v>0</v>
      </c>
      <c r="R59" s="70">
        <v>0</v>
      </c>
      <c r="S59" s="37" t="s">
        <v>223</v>
      </c>
    </row>
    <row r="60" spans="1:19" s="37" customFormat="1" ht="13.5" customHeight="1">
      <c r="A60" s="80" t="s">
        <v>191</v>
      </c>
      <c r="B60" s="91" t="s">
        <v>192</v>
      </c>
      <c r="C60" s="70">
        <v>1</v>
      </c>
      <c r="D60" s="62">
        <f t="shared" si="1"/>
        <v>1</v>
      </c>
      <c r="E60" s="62">
        <f t="shared" si="2"/>
        <v>1</v>
      </c>
      <c r="F60" s="70">
        <v>0</v>
      </c>
      <c r="G60" s="70">
        <v>0</v>
      </c>
      <c r="H60" s="70">
        <v>0</v>
      </c>
      <c r="I60" s="70">
        <v>0</v>
      </c>
      <c r="J60" s="70">
        <v>0</v>
      </c>
      <c r="K60" s="70">
        <v>0</v>
      </c>
      <c r="L60" s="70">
        <v>0</v>
      </c>
      <c r="M60" s="70">
        <v>0</v>
      </c>
      <c r="N60" s="70">
        <v>0</v>
      </c>
      <c r="O60" s="70">
        <v>1</v>
      </c>
      <c r="P60" s="70">
        <v>0</v>
      </c>
      <c r="Q60" s="70">
        <v>0</v>
      </c>
      <c r="R60" s="70">
        <v>1</v>
      </c>
      <c r="S60" s="37" t="s">
        <v>223</v>
      </c>
    </row>
    <row r="61" spans="1:19" s="37" customFormat="1">
      <c r="A61" s="79" t="s">
        <v>234</v>
      </c>
      <c r="B61" s="58" t="s">
        <v>235</v>
      </c>
      <c r="C61" s="44">
        <v>9</v>
      </c>
      <c r="D61" s="62">
        <f t="shared" si="1"/>
        <v>9</v>
      </c>
      <c r="E61" s="62">
        <f t="shared" si="2"/>
        <v>6</v>
      </c>
      <c r="F61" s="44">
        <v>1</v>
      </c>
      <c r="G61" s="44">
        <v>9</v>
      </c>
      <c r="H61" s="44">
        <v>0</v>
      </c>
      <c r="I61" s="44">
        <v>1</v>
      </c>
      <c r="J61" s="44">
        <v>8</v>
      </c>
      <c r="K61" s="44">
        <v>0</v>
      </c>
      <c r="L61" s="44">
        <v>0</v>
      </c>
      <c r="M61" s="44">
        <v>1</v>
      </c>
      <c r="N61" s="44">
        <v>6</v>
      </c>
      <c r="O61" s="44">
        <v>2</v>
      </c>
      <c r="P61" s="44">
        <v>1</v>
      </c>
      <c r="Q61" s="44">
        <v>3</v>
      </c>
      <c r="R61" s="44">
        <v>2</v>
      </c>
      <c r="S61" s="37" t="s">
        <v>236</v>
      </c>
    </row>
    <row r="62" spans="1:19" s="37" customFormat="1">
      <c r="A62" s="79" t="s">
        <v>239</v>
      </c>
      <c r="B62" s="35" t="s">
        <v>128</v>
      </c>
      <c r="C62" s="44">
        <v>16</v>
      </c>
      <c r="D62" s="62">
        <f t="shared" si="1"/>
        <v>16</v>
      </c>
      <c r="E62" s="62">
        <f t="shared" si="2"/>
        <v>2</v>
      </c>
      <c r="F62" s="44">
        <v>5</v>
      </c>
      <c r="G62" s="44">
        <v>13</v>
      </c>
      <c r="H62" s="44">
        <v>4</v>
      </c>
      <c r="I62" s="44">
        <v>6</v>
      </c>
      <c r="J62" s="44">
        <v>5</v>
      </c>
      <c r="K62" s="44">
        <v>5</v>
      </c>
      <c r="L62" s="44">
        <v>0</v>
      </c>
      <c r="M62" s="44">
        <v>1</v>
      </c>
      <c r="N62" s="44">
        <v>11</v>
      </c>
      <c r="O62" s="44">
        <v>4</v>
      </c>
      <c r="P62" s="44">
        <v>0</v>
      </c>
      <c r="Q62" s="44">
        <v>2</v>
      </c>
      <c r="R62" s="44">
        <v>0</v>
      </c>
      <c r="S62" s="37" t="s">
        <v>240</v>
      </c>
    </row>
    <row r="63" spans="1:19" s="37" customFormat="1">
      <c r="A63" s="34" t="s">
        <v>242</v>
      </c>
      <c r="B63" s="94" t="s">
        <v>243</v>
      </c>
      <c r="C63" s="44">
        <v>4</v>
      </c>
      <c r="D63" s="62">
        <f t="shared" si="1"/>
        <v>3</v>
      </c>
      <c r="E63" s="62">
        <f t="shared" si="2"/>
        <v>3</v>
      </c>
      <c r="F63" s="44"/>
      <c r="G63" s="44">
        <v>3</v>
      </c>
      <c r="H63" s="44"/>
      <c r="I63" s="44">
        <v>1</v>
      </c>
      <c r="J63" s="44"/>
      <c r="K63" s="44"/>
      <c r="L63" s="44"/>
      <c r="M63" s="44">
        <v>1</v>
      </c>
      <c r="N63" s="44">
        <v>2</v>
      </c>
      <c r="O63" s="44"/>
      <c r="P63" s="44">
        <v>1</v>
      </c>
      <c r="Q63" s="44">
        <v>2</v>
      </c>
      <c r="R63" s="44"/>
      <c r="S63" s="37" t="s">
        <v>262</v>
      </c>
    </row>
    <row r="64" spans="1:19" s="37" customFormat="1">
      <c r="A64" s="34" t="s">
        <v>244</v>
      </c>
      <c r="B64" s="94" t="s">
        <v>245</v>
      </c>
      <c r="C64" s="44">
        <v>1</v>
      </c>
      <c r="D64" s="62">
        <f t="shared" si="1"/>
        <v>0</v>
      </c>
      <c r="E64" s="62">
        <f t="shared" si="2"/>
        <v>0</v>
      </c>
      <c r="F64" s="44"/>
      <c r="G64" s="44">
        <v>1</v>
      </c>
      <c r="H64" s="44"/>
      <c r="I64" s="44"/>
      <c r="J64" s="44">
        <v>1</v>
      </c>
      <c r="K64" s="44"/>
      <c r="L64" s="44"/>
      <c r="M64" s="44"/>
      <c r="N64" s="44"/>
      <c r="O64" s="44"/>
      <c r="P64" s="44"/>
      <c r="Q64" s="44"/>
      <c r="R64" s="44"/>
      <c r="S64" s="37" t="s">
        <v>262</v>
      </c>
    </row>
    <row r="65" spans="1:19" s="37" customFormat="1" ht="20.399999999999999">
      <c r="A65" s="34" t="s">
        <v>246</v>
      </c>
      <c r="B65" s="94" t="s">
        <v>247</v>
      </c>
      <c r="C65" s="62">
        <v>5</v>
      </c>
      <c r="D65" s="62">
        <f t="shared" si="1"/>
        <v>3</v>
      </c>
      <c r="E65" s="62">
        <f t="shared" si="2"/>
        <v>2</v>
      </c>
      <c r="F65" s="44">
        <v>2</v>
      </c>
      <c r="G65" s="44">
        <v>3</v>
      </c>
      <c r="H65" s="44">
        <v>1</v>
      </c>
      <c r="I65" s="44"/>
      <c r="J65" s="44">
        <v>1</v>
      </c>
      <c r="K65" s="44"/>
      <c r="L65" s="44"/>
      <c r="M65" s="44"/>
      <c r="N65" s="44">
        <v>2</v>
      </c>
      <c r="O65" s="44">
        <v>1</v>
      </c>
      <c r="P65" s="44"/>
      <c r="Q65" s="44">
        <v>1</v>
      </c>
      <c r="R65" s="44">
        <v>1</v>
      </c>
      <c r="S65" s="37" t="s">
        <v>262</v>
      </c>
    </row>
    <row r="66" spans="1:19" s="37" customFormat="1" ht="20.399999999999999">
      <c r="A66" s="34" t="s">
        <v>248</v>
      </c>
      <c r="B66" s="94" t="s">
        <v>249</v>
      </c>
      <c r="C66" s="44">
        <v>1</v>
      </c>
      <c r="D66" s="62">
        <f t="shared" si="1"/>
        <v>0</v>
      </c>
      <c r="E66" s="62">
        <f t="shared" si="2"/>
        <v>0</v>
      </c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37" t="s">
        <v>262</v>
      </c>
    </row>
    <row r="67" spans="1:19" s="37" customFormat="1">
      <c r="A67" s="34" t="s">
        <v>250</v>
      </c>
      <c r="B67" s="94" t="s">
        <v>251</v>
      </c>
      <c r="C67" s="44">
        <v>2</v>
      </c>
      <c r="D67" s="62">
        <f t="shared" si="1"/>
        <v>0</v>
      </c>
      <c r="E67" s="62">
        <f t="shared" si="2"/>
        <v>0</v>
      </c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37" t="s">
        <v>262</v>
      </c>
    </row>
    <row r="68" spans="1:19" s="37" customFormat="1" ht="20.399999999999999">
      <c r="A68" s="34" t="s">
        <v>252</v>
      </c>
      <c r="B68" s="94" t="s">
        <v>253</v>
      </c>
      <c r="C68" s="44">
        <v>1</v>
      </c>
      <c r="D68" s="62">
        <f t="shared" si="1"/>
        <v>0</v>
      </c>
      <c r="E68" s="62">
        <f t="shared" si="2"/>
        <v>0</v>
      </c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37" t="s">
        <v>262</v>
      </c>
    </row>
    <row r="69" spans="1:19" s="37" customFormat="1" ht="20.399999999999999">
      <c r="A69" s="34" t="s">
        <v>254</v>
      </c>
      <c r="B69" s="94" t="s">
        <v>255</v>
      </c>
      <c r="C69" s="44">
        <v>3</v>
      </c>
      <c r="D69" s="62">
        <f t="shared" si="1"/>
        <v>3</v>
      </c>
      <c r="E69" s="62">
        <f t="shared" si="2"/>
        <v>3</v>
      </c>
      <c r="F69" s="44">
        <v>1</v>
      </c>
      <c r="G69" s="44">
        <v>3</v>
      </c>
      <c r="H69" s="44">
        <v>2</v>
      </c>
      <c r="I69" s="44"/>
      <c r="J69" s="44">
        <v>1</v>
      </c>
      <c r="K69" s="44"/>
      <c r="L69" s="44"/>
      <c r="M69" s="44"/>
      <c r="N69" s="44">
        <v>3</v>
      </c>
      <c r="O69" s="44"/>
      <c r="P69" s="44"/>
      <c r="Q69" s="44">
        <v>3</v>
      </c>
      <c r="R69" s="44"/>
      <c r="S69" s="37" t="s">
        <v>262</v>
      </c>
    </row>
    <row r="70" spans="1:19" s="37" customFormat="1" ht="20.399999999999999">
      <c r="A70" s="34" t="s">
        <v>256</v>
      </c>
      <c r="B70" s="94" t="s">
        <v>257</v>
      </c>
      <c r="C70" s="44">
        <v>1</v>
      </c>
      <c r="D70" s="62">
        <f t="shared" si="1"/>
        <v>1</v>
      </c>
      <c r="E70" s="62">
        <f t="shared" si="2"/>
        <v>1</v>
      </c>
      <c r="F70" s="44"/>
      <c r="G70" s="44">
        <v>1</v>
      </c>
      <c r="H70" s="44"/>
      <c r="I70" s="44"/>
      <c r="J70" s="44"/>
      <c r="K70" s="44"/>
      <c r="L70" s="44"/>
      <c r="M70" s="44"/>
      <c r="N70" s="44"/>
      <c r="O70" s="44">
        <v>1</v>
      </c>
      <c r="P70" s="44"/>
      <c r="Q70" s="44"/>
      <c r="R70" s="44">
        <v>1</v>
      </c>
      <c r="S70" s="37" t="s">
        <v>262</v>
      </c>
    </row>
    <row r="71" spans="1:19" s="37" customFormat="1" ht="20.399999999999999">
      <c r="A71" s="34" t="s">
        <v>258</v>
      </c>
      <c r="B71" s="94" t="s">
        <v>259</v>
      </c>
      <c r="C71" s="44">
        <v>2</v>
      </c>
      <c r="D71" s="62">
        <f t="shared" si="1"/>
        <v>0</v>
      </c>
      <c r="E71" s="62">
        <f t="shared" si="2"/>
        <v>0</v>
      </c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37" t="s">
        <v>262</v>
      </c>
    </row>
    <row r="72" spans="1:19" s="37" customFormat="1">
      <c r="A72" s="34" t="s">
        <v>260</v>
      </c>
      <c r="B72" s="94" t="s">
        <v>261</v>
      </c>
      <c r="C72" s="44">
        <v>1</v>
      </c>
      <c r="D72" s="62">
        <f t="shared" si="1"/>
        <v>0</v>
      </c>
      <c r="E72" s="62">
        <f t="shared" si="2"/>
        <v>0</v>
      </c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37" t="s">
        <v>262</v>
      </c>
    </row>
    <row r="73" spans="1:19" s="37" customFormat="1">
      <c r="A73" s="79" t="s">
        <v>180</v>
      </c>
      <c r="B73" s="238" t="s">
        <v>273</v>
      </c>
      <c r="C73" s="44">
        <v>3</v>
      </c>
      <c r="D73" s="62">
        <f t="shared" si="1"/>
        <v>3</v>
      </c>
      <c r="E73" s="62">
        <f t="shared" si="2"/>
        <v>2</v>
      </c>
      <c r="F73" s="44">
        <v>0</v>
      </c>
      <c r="G73" s="44">
        <v>3</v>
      </c>
      <c r="H73" s="44">
        <v>1</v>
      </c>
      <c r="I73" s="44">
        <v>0</v>
      </c>
      <c r="J73" s="44">
        <v>1</v>
      </c>
      <c r="K73" s="44">
        <v>1</v>
      </c>
      <c r="L73" s="44">
        <v>0</v>
      </c>
      <c r="M73" s="44">
        <v>0</v>
      </c>
      <c r="N73" s="44">
        <v>3</v>
      </c>
      <c r="O73" s="44">
        <v>0</v>
      </c>
      <c r="P73" s="44">
        <v>0</v>
      </c>
      <c r="Q73" s="44">
        <v>2</v>
      </c>
      <c r="R73" s="44">
        <v>0</v>
      </c>
      <c r="S73" s="37" t="s">
        <v>274</v>
      </c>
    </row>
    <row r="74" spans="1:19" s="37" customFormat="1">
      <c r="A74" s="79" t="s">
        <v>189</v>
      </c>
      <c r="B74" s="239" t="s">
        <v>275</v>
      </c>
      <c r="C74" s="44">
        <v>1</v>
      </c>
      <c r="D74" s="62">
        <f t="shared" si="1"/>
        <v>1</v>
      </c>
      <c r="E74" s="62">
        <f t="shared" si="2"/>
        <v>1</v>
      </c>
      <c r="F74" s="44">
        <v>0</v>
      </c>
      <c r="G74" s="44">
        <v>1</v>
      </c>
      <c r="H74" s="44">
        <v>0</v>
      </c>
      <c r="I74" s="44">
        <v>0</v>
      </c>
      <c r="J74" s="44">
        <v>1</v>
      </c>
      <c r="K74" s="44">
        <v>0</v>
      </c>
      <c r="L74" s="44">
        <v>0</v>
      </c>
      <c r="M74" s="44">
        <v>0</v>
      </c>
      <c r="N74" s="44">
        <v>1</v>
      </c>
      <c r="O74" s="44">
        <v>0</v>
      </c>
      <c r="P74" s="44">
        <v>0</v>
      </c>
      <c r="Q74" s="44">
        <v>1</v>
      </c>
      <c r="R74" s="44">
        <v>0</v>
      </c>
      <c r="S74" s="37" t="s">
        <v>274</v>
      </c>
    </row>
    <row r="75" spans="1:19" s="37" customFormat="1">
      <c r="A75" s="79" t="s">
        <v>39</v>
      </c>
      <c r="B75" s="239" t="s">
        <v>276</v>
      </c>
      <c r="C75" s="44">
        <v>2</v>
      </c>
      <c r="D75" s="62">
        <f t="shared" si="1"/>
        <v>2</v>
      </c>
      <c r="E75" s="62">
        <f t="shared" si="2"/>
        <v>2</v>
      </c>
      <c r="F75" s="44">
        <v>1</v>
      </c>
      <c r="G75" s="44">
        <v>2</v>
      </c>
      <c r="H75" s="44">
        <v>0</v>
      </c>
      <c r="I75" s="44">
        <v>2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2</v>
      </c>
      <c r="P75" s="44">
        <v>0</v>
      </c>
      <c r="Q75" s="44">
        <v>0</v>
      </c>
      <c r="R75" s="44">
        <v>2</v>
      </c>
      <c r="S75" s="37" t="s">
        <v>274</v>
      </c>
    </row>
    <row r="76" spans="1:19" s="37" customFormat="1">
      <c r="A76" s="79" t="s">
        <v>167</v>
      </c>
      <c r="B76" s="239" t="s">
        <v>277</v>
      </c>
      <c r="C76" s="44">
        <v>6</v>
      </c>
      <c r="D76" s="62">
        <f t="shared" ref="D76:D133" si="3">M76+N76+O76</f>
        <v>6</v>
      </c>
      <c r="E76" s="62">
        <f t="shared" ref="E76:E130" si="4">P76+Q76+R76</f>
        <v>3</v>
      </c>
      <c r="F76" s="44">
        <v>0</v>
      </c>
      <c r="G76" s="44">
        <v>6</v>
      </c>
      <c r="H76" s="44">
        <v>0</v>
      </c>
      <c r="I76" s="44">
        <v>0</v>
      </c>
      <c r="J76" s="44">
        <v>4</v>
      </c>
      <c r="K76" s="44">
        <v>2</v>
      </c>
      <c r="L76" s="44">
        <v>0</v>
      </c>
      <c r="M76" s="44">
        <v>0</v>
      </c>
      <c r="N76" s="44">
        <v>5</v>
      </c>
      <c r="O76" s="44">
        <v>1</v>
      </c>
      <c r="P76" s="44">
        <v>0</v>
      </c>
      <c r="Q76" s="44">
        <v>2</v>
      </c>
      <c r="R76" s="44">
        <v>1</v>
      </c>
      <c r="S76" s="37" t="s">
        <v>274</v>
      </c>
    </row>
    <row r="77" spans="1:19" s="37" customFormat="1">
      <c r="A77" s="79" t="s">
        <v>191</v>
      </c>
      <c r="B77" s="239" t="s">
        <v>278</v>
      </c>
      <c r="C77" s="44">
        <v>3</v>
      </c>
      <c r="D77" s="62">
        <f t="shared" si="3"/>
        <v>3</v>
      </c>
      <c r="E77" s="62">
        <f t="shared" si="4"/>
        <v>2</v>
      </c>
      <c r="F77" s="44">
        <v>0</v>
      </c>
      <c r="G77" s="44">
        <v>3</v>
      </c>
      <c r="H77" s="44">
        <v>1</v>
      </c>
      <c r="I77" s="44">
        <v>0</v>
      </c>
      <c r="J77" s="44">
        <v>1</v>
      </c>
      <c r="K77" s="44">
        <v>0</v>
      </c>
      <c r="L77" s="44">
        <v>0</v>
      </c>
      <c r="M77" s="44">
        <v>0</v>
      </c>
      <c r="N77" s="44">
        <v>1</v>
      </c>
      <c r="O77" s="44">
        <v>2</v>
      </c>
      <c r="P77" s="44">
        <v>0</v>
      </c>
      <c r="Q77" s="44">
        <v>1</v>
      </c>
      <c r="R77" s="44">
        <v>1</v>
      </c>
      <c r="S77" s="37" t="s">
        <v>274</v>
      </c>
    </row>
    <row r="78" spans="1:19" s="37" customFormat="1">
      <c r="A78" s="79" t="s">
        <v>35</v>
      </c>
      <c r="B78" s="35" t="s">
        <v>36</v>
      </c>
      <c r="C78" s="44">
        <v>6</v>
      </c>
      <c r="D78" s="62">
        <f t="shared" si="3"/>
        <v>6</v>
      </c>
      <c r="E78" s="62">
        <f t="shared" si="4"/>
        <v>6</v>
      </c>
      <c r="F78" s="44">
        <v>0</v>
      </c>
      <c r="G78" s="44">
        <v>6</v>
      </c>
      <c r="H78" s="44">
        <v>0</v>
      </c>
      <c r="I78" s="44">
        <v>0</v>
      </c>
      <c r="J78" s="44">
        <v>3</v>
      </c>
      <c r="K78" s="44">
        <v>0</v>
      </c>
      <c r="L78" s="44">
        <v>0</v>
      </c>
      <c r="M78" s="44">
        <v>0</v>
      </c>
      <c r="N78" s="44">
        <v>3</v>
      </c>
      <c r="O78" s="44">
        <v>3</v>
      </c>
      <c r="P78" s="44">
        <v>0</v>
      </c>
      <c r="Q78" s="44">
        <v>3</v>
      </c>
      <c r="R78" s="44">
        <v>3</v>
      </c>
      <c r="S78" s="37" t="s">
        <v>280</v>
      </c>
    </row>
    <row r="79" spans="1:19" s="37" customFormat="1">
      <c r="A79" s="79" t="s">
        <v>281</v>
      </c>
      <c r="B79" s="35" t="s">
        <v>282</v>
      </c>
      <c r="C79" s="44">
        <v>1</v>
      </c>
      <c r="D79" s="62">
        <f t="shared" si="3"/>
        <v>0</v>
      </c>
      <c r="E79" s="62">
        <f t="shared" si="4"/>
        <v>0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44">
        <v>0</v>
      </c>
      <c r="R79" s="44">
        <v>0</v>
      </c>
      <c r="S79" s="37" t="s">
        <v>280</v>
      </c>
    </row>
    <row r="80" spans="1:19" s="37" customFormat="1">
      <c r="A80" s="79" t="s">
        <v>283</v>
      </c>
      <c r="B80" s="35" t="s">
        <v>284</v>
      </c>
      <c r="C80" s="44">
        <v>4</v>
      </c>
      <c r="D80" s="62">
        <f t="shared" si="3"/>
        <v>2</v>
      </c>
      <c r="E80" s="62">
        <f t="shared" si="4"/>
        <v>1</v>
      </c>
      <c r="F80" s="44">
        <v>0</v>
      </c>
      <c r="G80" s="44">
        <v>2</v>
      </c>
      <c r="H80" s="44">
        <v>0</v>
      </c>
      <c r="I80" s="44">
        <v>0</v>
      </c>
      <c r="J80" s="44">
        <v>2</v>
      </c>
      <c r="K80" s="44">
        <v>0</v>
      </c>
      <c r="L80" s="44">
        <v>0</v>
      </c>
      <c r="M80" s="44">
        <v>0</v>
      </c>
      <c r="N80" s="44">
        <v>2</v>
      </c>
      <c r="O80" s="44">
        <v>0</v>
      </c>
      <c r="P80" s="44">
        <v>0</v>
      </c>
      <c r="Q80" s="44">
        <v>1</v>
      </c>
      <c r="R80" s="44">
        <v>0</v>
      </c>
      <c r="S80" s="37" t="s">
        <v>280</v>
      </c>
    </row>
    <row r="81" spans="1:19" s="37" customFormat="1">
      <c r="A81" s="79" t="s">
        <v>332</v>
      </c>
      <c r="B81" s="35" t="s">
        <v>286</v>
      </c>
      <c r="C81" s="44">
        <v>3</v>
      </c>
      <c r="D81" s="62">
        <f t="shared" si="3"/>
        <v>2</v>
      </c>
      <c r="E81" s="62">
        <f t="shared" si="4"/>
        <v>1</v>
      </c>
      <c r="F81" s="44">
        <v>0</v>
      </c>
      <c r="G81" s="44">
        <v>0</v>
      </c>
      <c r="H81" s="44">
        <v>0</v>
      </c>
      <c r="I81" s="44">
        <v>0</v>
      </c>
      <c r="J81" s="44">
        <v>2</v>
      </c>
      <c r="K81" s="44">
        <v>0</v>
      </c>
      <c r="L81" s="44">
        <v>0</v>
      </c>
      <c r="M81" s="44">
        <v>0</v>
      </c>
      <c r="N81" s="44">
        <v>1</v>
      </c>
      <c r="O81" s="44">
        <v>1</v>
      </c>
      <c r="P81" s="44">
        <v>0</v>
      </c>
      <c r="Q81" s="44">
        <v>1</v>
      </c>
      <c r="R81" s="44">
        <v>0</v>
      </c>
      <c r="S81" s="37" t="s">
        <v>280</v>
      </c>
    </row>
    <row r="82" spans="1:19" s="37" customFormat="1">
      <c r="A82" s="79" t="s">
        <v>145</v>
      </c>
      <c r="B82" s="241">
        <v>9.2899999999999991</v>
      </c>
      <c r="C82" s="44">
        <v>20</v>
      </c>
      <c r="D82" s="62">
        <f t="shared" si="3"/>
        <v>8</v>
      </c>
      <c r="E82" s="62">
        <f t="shared" si="4"/>
        <v>7</v>
      </c>
      <c r="F82" s="44">
        <v>0</v>
      </c>
      <c r="G82" s="44">
        <v>7</v>
      </c>
      <c r="H82" s="44">
        <v>2</v>
      </c>
      <c r="I82" s="44">
        <v>2</v>
      </c>
      <c r="J82" s="44">
        <v>2</v>
      </c>
      <c r="K82" s="44">
        <v>1</v>
      </c>
      <c r="L82" s="44">
        <v>0</v>
      </c>
      <c r="M82" s="44">
        <v>1</v>
      </c>
      <c r="N82" s="44">
        <v>4</v>
      </c>
      <c r="O82" s="44">
        <v>3</v>
      </c>
      <c r="P82" s="44">
        <v>1</v>
      </c>
      <c r="Q82" s="44">
        <v>3</v>
      </c>
      <c r="R82" s="44">
        <v>3</v>
      </c>
      <c r="S82" s="37" t="s">
        <v>287</v>
      </c>
    </row>
    <row r="83" spans="1:19" s="37" customFormat="1">
      <c r="A83" s="79" t="s">
        <v>131</v>
      </c>
      <c r="B83" s="241">
        <v>9.5299999999999994</v>
      </c>
      <c r="C83" s="44">
        <v>12</v>
      </c>
      <c r="D83" s="62">
        <f t="shared" si="3"/>
        <v>9</v>
      </c>
      <c r="E83" s="62">
        <f t="shared" si="4"/>
        <v>6</v>
      </c>
      <c r="F83" s="44">
        <v>1</v>
      </c>
      <c r="G83" s="44">
        <v>8</v>
      </c>
      <c r="H83" s="44">
        <v>3</v>
      </c>
      <c r="I83" s="44">
        <v>2</v>
      </c>
      <c r="J83" s="44">
        <v>4</v>
      </c>
      <c r="K83" s="44">
        <v>0</v>
      </c>
      <c r="L83" s="44">
        <v>0</v>
      </c>
      <c r="M83" s="44">
        <v>0</v>
      </c>
      <c r="N83" s="44">
        <v>6</v>
      </c>
      <c r="O83" s="44">
        <v>3</v>
      </c>
      <c r="P83" s="44">
        <v>0</v>
      </c>
      <c r="Q83" s="44">
        <v>4</v>
      </c>
      <c r="R83" s="44">
        <v>2</v>
      </c>
      <c r="S83" s="37" t="s">
        <v>287</v>
      </c>
    </row>
    <row r="84" spans="1:19" s="37" customFormat="1" ht="13.2" customHeight="1">
      <c r="A84" s="79" t="s">
        <v>288</v>
      </c>
      <c r="B84" s="58" t="s">
        <v>140</v>
      </c>
      <c r="C84" s="44">
        <v>7</v>
      </c>
      <c r="D84" s="62">
        <f t="shared" si="3"/>
        <v>5</v>
      </c>
      <c r="E84" s="62">
        <f t="shared" si="4"/>
        <v>1</v>
      </c>
      <c r="F84" s="44">
        <v>4</v>
      </c>
      <c r="G84" s="44">
        <v>5</v>
      </c>
      <c r="H84" s="44">
        <v>2</v>
      </c>
      <c r="I84" s="44">
        <v>1</v>
      </c>
      <c r="J84" s="44">
        <v>2</v>
      </c>
      <c r="K84" s="44">
        <v>0</v>
      </c>
      <c r="L84" s="44">
        <v>0</v>
      </c>
      <c r="M84" s="44">
        <v>1</v>
      </c>
      <c r="N84" s="44">
        <v>1</v>
      </c>
      <c r="O84" s="44">
        <v>3</v>
      </c>
      <c r="P84" s="44">
        <v>1</v>
      </c>
      <c r="Q84" s="44">
        <v>0</v>
      </c>
      <c r="R84" s="44">
        <v>0</v>
      </c>
      <c r="S84" s="37" t="s">
        <v>289</v>
      </c>
    </row>
    <row r="85" spans="1:19" s="37" customFormat="1" ht="13.8" customHeight="1">
      <c r="A85" s="79" t="s">
        <v>290</v>
      </c>
      <c r="B85" s="58" t="s">
        <v>148</v>
      </c>
      <c r="C85" s="44">
        <v>11</v>
      </c>
      <c r="D85" s="62">
        <f t="shared" si="3"/>
        <v>7</v>
      </c>
      <c r="E85" s="62">
        <f t="shared" si="4"/>
        <v>6</v>
      </c>
      <c r="F85" s="44">
        <v>0</v>
      </c>
      <c r="G85" s="44">
        <v>7</v>
      </c>
      <c r="H85" s="44">
        <v>1</v>
      </c>
      <c r="I85" s="44">
        <v>2</v>
      </c>
      <c r="J85" s="44">
        <v>3</v>
      </c>
      <c r="K85" s="44">
        <v>1</v>
      </c>
      <c r="L85" s="44">
        <v>0</v>
      </c>
      <c r="M85" s="44">
        <v>2</v>
      </c>
      <c r="N85" s="44">
        <v>4</v>
      </c>
      <c r="O85" s="44">
        <v>1</v>
      </c>
      <c r="P85" s="44">
        <v>2</v>
      </c>
      <c r="Q85" s="44">
        <v>4</v>
      </c>
      <c r="R85" s="44">
        <v>0</v>
      </c>
      <c r="S85" s="37" t="s">
        <v>289</v>
      </c>
    </row>
    <row r="86" spans="1:19" s="37" customFormat="1" ht="15" customHeight="1">
      <c r="A86" s="79" t="s">
        <v>291</v>
      </c>
      <c r="B86" s="58" t="s">
        <v>44</v>
      </c>
      <c r="C86" s="70">
        <v>3</v>
      </c>
      <c r="D86" s="62">
        <f t="shared" si="3"/>
        <v>3</v>
      </c>
      <c r="E86" s="62">
        <f t="shared" si="4"/>
        <v>0</v>
      </c>
      <c r="F86" s="70">
        <v>0</v>
      </c>
      <c r="G86" s="70">
        <v>3</v>
      </c>
      <c r="H86" s="70">
        <v>0</v>
      </c>
      <c r="I86" s="70">
        <v>1</v>
      </c>
      <c r="J86" s="70">
        <v>0</v>
      </c>
      <c r="K86" s="70">
        <v>0</v>
      </c>
      <c r="L86" s="70">
        <v>0</v>
      </c>
      <c r="M86" s="44">
        <v>0</v>
      </c>
      <c r="N86" s="44">
        <v>1</v>
      </c>
      <c r="O86" s="44">
        <v>2</v>
      </c>
      <c r="P86" s="44">
        <v>0</v>
      </c>
      <c r="Q86" s="44">
        <v>0</v>
      </c>
      <c r="R86" s="44">
        <v>0</v>
      </c>
      <c r="S86" s="37" t="s">
        <v>289</v>
      </c>
    </row>
    <row r="87" spans="1:19" s="37" customFormat="1">
      <c r="A87" s="79" t="s">
        <v>292</v>
      </c>
      <c r="B87" s="50" t="s">
        <v>34</v>
      </c>
      <c r="C87" s="44">
        <v>9</v>
      </c>
      <c r="D87" s="62">
        <f t="shared" si="3"/>
        <v>8</v>
      </c>
      <c r="E87" s="62">
        <f t="shared" si="4"/>
        <v>6</v>
      </c>
      <c r="F87" s="44">
        <v>0</v>
      </c>
      <c r="G87" s="44">
        <v>7</v>
      </c>
      <c r="H87" s="44">
        <v>0</v>
      </c>
      <c r="I87" s="44">
        <v>1</v>
      </c>
      <c r="J87" s="44">
        <v>4</v>
      </c>
      <c r="K87" s="44">
        <v>3</v>
      </c>
      <c r="L87" s="44">
        <v>0</v>
      </c>
      <c r="M87" s="44">
        <v>3</v>
      </c>
      <c r="N87" s="44">
        <v>4</v>
      </c>
      <c r="O87" s="44">
        <v>1</v>
      </c>
      <c r="P87" s="44">
        <v>3</v>
      </c>
      <c r="Q87" s="44">
        <v>3</v>
      </c>
      <c r="R87" s="44">
        <v>0</v>
      </c>
      <c r="S87" s="37" t="s">
        <v>293</v>
      </c>
    </row>
    <row r="88" spans="1:19" s="37" customFormat="1">
      <c r="A88" s="79" t="s">
        <v>294</v>
      </c>
      <c r="B88" s="50" t="s">
        <v>36</v>
      </c>
      <c r="C88" s="44">
        <v>4</v>
      </c>
      <c r="D88" s="62">
        <f t="shared" si="3"/>
        <v>4</v>
      </c>
      <c r="E88" s="62">
        <f t="shared" si="4"/>
        <v>4</v>
      </c>
      <c r="F88" s="44">
        <v>0</v>
      </c>
      <c r="G88" s="44">
        <v>4</v>
      </c>
      <c r="H88" s="44">
        <v>0</v>
      </c>
      <c r="I88" s="44">
        <v>0</v>
      </c>
      <c r="J88" s="44">
        <v>4</v>
      </c>
      <c r="K88" s="44">
        <v>0</v>
      </c>
      <c r="L88" s="44">
        <v>0</v>
      </c>
      <c r="M88" s="44">
        <v>0</v>
      </c>
      <c r="N88" s="44">
        <v>4</v>
      </c>
      <c r="O88" s="44">
        <v>0</v>
      </c>
      <c r="P88" s="44">
        <v>0</v>
      </c>
      <c r="Q88" s="44">
        <v>4</v>
      </c>
      <c r="R88" s="44">
        <v>0</v>
      </c>
      <c r="S88" s="37" t="s">
        <v>293</v>
      </c>
    </row>
    <row r="89" spans="1:19" s="37" customFormat="1">
      <c r="A89" s="79" t="s">
        <v>295</v>
      </c>
      <c r="B89" s="50" t="s">
        <v>296</v>
      </c>
      <c r="C89" s="44">
        <v>13</v>
      </c>
      <c r="D89" s="62">
        <f t="shared" si="3"/>
        <v>9</v>
      </c>
      <c r="E89" s="62">
        <f t="shared" si="4"/>
        <v>6</v>
      </c>
      <c r="F89" s="44">
        <v>4</v>
      </c>
      <c r="G89" s="44">
        <v>7</v>
      </c>
      <c r="H89" s="44">
        <v>2</v>
      </c>
      <c r="I89" s="44">
        <v>1</v>
      </c>
      <c r="J89" s="44">
        <v>3</v>
      </c>
      <c r="K89" s="44">
        <v>2</v>
      </c>
      <c r="L89" s="44">
        <v>0</v>
      </c>
      <c r="M89" s="44">
        <v>1</v>
      </c>
      <c r="N89" s="44">
        <v>6</v>
      </c>
      <c r="O89" s="44">
        <v>2</v>
      </c>
      <c r="P89" s="44">
        <v>0</v>
      </c>
      <c r="Q89" s="44">
        <v>5</v>
      </c>
      <c r="R89" s="44">
        <v>1</v>
      </c>
      <c r="S89" s="37" t="s">
        <v>293</v>
      </c>
    </row>
    <row r="90" spans="1:19" s="37" customFormat="1">
      <c r="A90" s="79" t="s">
        <v>336</v>
      </c>
      <c r="B90" s="50" t="s">
        <v>298</v>
      </c>
      <c r="C90" s="44">
        <v>4</v>
      </c>
      <c r="D90" s="62">
        <f t="shared" si="3"/>
        <v>3</v>
      </c>
      <c r="E90" s="62">
        <f t="shared" si="4"/>
        <v>2</v>
      </c>
      <c r="F90" s="44">
        <v>0</v>
      </c>
      <c r="G90" s="44">
        <v>3</v>
      </c>
      <c r="H90" s="44">
        <v>0</v>
      </c>
      <c r="I90" s="44">
        <v>1</v>
      </c>
      <c r="J90" s="44">
        <v>3</v>
      </c>
      <c r="K90" s="44">
        <v>0</v>
      </c>
      <c r="L90" s="44">
        <v>0</v>
      </c>
      <c r="M90" s="44">
        <v>0</v>
      </c>
      <c r="N90" s="44">
        <v>3</v>
      </c>
      <c r="O90" s="44">
        <v>0</v>
      </c>
      <c r="P90" s="44">
        <v>0</v>
      </c>
      <c r="Q90" s="44">
        <v>2</v>
      </c>
      <c r="R90" s="44">
        <v>0</v>
      </c>
      <c r="S90" s="37" t="s">
        <v>293</v>
      </c>
    </row>
    <row r="91" spans="1:19" s="37" customFormat="1" ht="20.399999999999999">
      <c r="A91" s="79" t="s">
        <v>299</v>
      </c>
      <c r="B91" s="35" t="s">
        <v>218</v>
      </c>
      <c r="C91" s="243">
        <v>8</v>
      </c>
      <c r="D91" s="62">
        <f t="shared" si="3"/>
        <v>7</v>
      </c>
      <c r="E91" s="62">
        <f t="shared" si="4"/>
        <v>3</v>
      </c>
      <c r="F91" s="243">
        <v>0</v>
      </c>
      <c r="G91" s="243">
        <v>7</v>
      </c>
      <c r="H91" s="243">
        <v>1</v>
      </c>
      <c r="I91" s="243">
        <v>2</v>
      </c>
      <c r="J91" s="243">
        <v>3</v>
      </c>
      <c r="K91" s="243">
        <v>3</v>
      </c>
      <c r="L91" s="243">
        <v>0</v>
      </c>
      <c r="M91" s="243">
        <v>0</v>
      </c>
      <c r="N91" s="243">
        <v>6</v>
      </c>
      <c r="O91" s="243">
        <v>1</v>
      </c>
      <c r="P91" s="243">
        <v>0</v>
      </c>
      <c r="Q91" s="243">
        <v>3</v>
      </c>
      <c r="R91" s="243">
        <v>0</v>
      </c>
      <c r="S91" s="37" t="s">
        <v>300</v>
      </c>
    </row>
    <row r="92" spans="1:19" s="37" customFormat="1" ht="11.4">
      <c r="A92" s="79" t="s">
        <v>141</v>
      </c>
      <c r="B92" s="35" t="s">
        <v>142</v>
      </c>
      <c r="C92" s="243">
        <v>3</v>
      </c>
      <c r="D92" s="62">
        <f t="shared" si="3"/>
        <v>3</v>
      </c>
      <c r="E92" s="62">
        <f t="shared" si="4"/>
        <v>1</v>
      </c>
      <c r="F92" s="243">
        <v>0</v>
      </c>
      <c r="G92" s="243">
        <v>3</v>
      </c>
      <c r="H92" s="243">
        <v>0</v>
      </c>
      <c r="I92" s="243">
        <v>2</v>
      </c>
      <c r="J92" s="243">
        <v>1</v>
      </c>
      <c r="K92" s="243">
        <v>1</v>
      </c>
      <c r="L92" s="243">
        <v>0</v>
      </c>
      <c r="M92" s="243">
        <v>0</v>
      </c>
      <c r="N92" s="243">
        <v>2</v>
      </c>
      <c r="O92" s="243">
        <v>1</v>
      </c>
      <c r="P92" s="243">
        <v>0</v>
      </c>
      <c r="Q92" s="243">
        <v>1</v>
      </c>
      <c r="R92" s="243">
        <v>0</v>
      </c>
      <c r="S92" s="37" t="s">
        <v>300</v>
      </c>
    </row>
    <row r="93" spans="1:19" s="37" customFormat="1">
      <c r="A93" s="34" t="s">
        <v>333</v>
      </c>
      <c r="B93" s="244">
        <v>9.6999999999999993</v>
      </c>
      <c r="C93" s="44">
        <v>4</v>
      </c>
      <c r="D93" s="62">
        <f t="shared" si="3"/>
        <v>2</v>
      </c>
      <c r="E93" s="62">
        <f t="shared" si="4"/>
        <v>1</v>
      </c>
      <c r="F93" s="44">
        <v>1</v>
      </c>
      <c r="G93" s="44">
        <v>2</v>
      </c>
      <c r="H93" s="44">
        <v>1</v>
      </c>
      <c r="I93" s="44">
        <v>1</v>
      </c>
      <c r="J93" s="44">
        <v>0</v>
      </c>
      <c r="K93" s="44">
        <v>0</v>
      </c>
      <c r="L93" s="44">
        <v>0</v>
      </c>
      <c r="M93" s="44">
        <v>0</v>
      </c>
      <c r="N93" s="44">
        <v>2</v>
      </c>
      <c r="O93" s="44">
        <v>0</v>
      </c>
      <c r="P93" s="44">
        <v>0</v>
      </c>
      <c r="Q93" s="44">
        <v>1</v>
      </c>
      <c r="R93" s="44">
        <v>0</v>
      </c>
      <c r="S93" s="37" t="s">
        <v>301</v>
      </c>
    </row>
    <row r="94" spans="1:19" s="37" customFormat="1">
      <c r="A94" s="34" t="s">
        <v>206</v>
      </c>
      <c r="B94" s="244">
        <v>9.1</v>
      </c>
      <c r="C94" s="44">
        <v>5</v>
      </c>
      <c r="D94" s="62">
        <f t="shared" si="3"/>
        <v>5</v>
      </c>
      <c r="E94" s="62">
        <f t="shared" si="4"/>
        <v>1</v>
      </c>
      <c r="F94" s="44">
        <v>1</v>
      </c>
      <c r="G94" s="44">
        <v>5</v>
      </c>
      <c r="H94" s="44">
        <v>1</v>
      </c>
      <c r="I94" s="44">
        <v>1</v>
      </c>
      <c r="J94" s="44">
        <v>3</v>
      </c>
      <c r="K94" s="44">
        <v>1</v>
      </c>
      <c r="L94" s="44">
        <v>0</v>
      </c>
      <c r="M94" s="44">
        <v>1</v>
      </c>
      <c r="N94" s="44">
        <v>2</v>
      </c>
      <c r="O94" s="44">
        <v>2</v>
      </c>
      <c r="P94" s="44">
        <v>1</v>
      </c>
      <c r="Q94" s="44">
        <v>0</v>
      </c>
      <c r="R94" s="44">
        <v>0</v>
      </c>
      <c r="S94" s="37" t="s">
        <v>301</v>
      </c>
    </row>
    <row r="95" spans="1:19" s="37" customFormat="1">
      <c r="A95" s="34" t="s">
        <v>302</v>
      </c>
      <c r="B95" s="244">
        <v>9.17</v>
      </c>
      <c r="C95" s="44">
        <v>6</v>
      </c>
      <c r="D95" s="62">
        <f t="shared" si="3"/>
        <v>5</v>
      </c>
      <c r="E95" s="62">
        <f t="shared" si="4"/>
        <v>0</v>
      </c>
      <c r="F95" s="44">
        <v>0</v>
      </c>
      <c r="G95" s="44">
        <v>5</v>
      </c>
      <c r="H95" s="44">
        <v>1</v>
      </c>
      <c r="I95" s="44">
        <v>0</v>
      </c>
      <c r="J95" s="44">
        <v>3</v>
      </c>
      <c r="K95" s="44">
        <v>0</v>
      </c>
      <c r="L95" s="44">
        <v>0</v>
      </c>
      <c r="M95" s="44">
        <v>0</v>
      </c>
      <c r="N95" s="44">
        <v>4</v>
      </c>
      <c r="O95" s="44">
        <v>1</v>
      </c>
      <c r="P95" s="44">
        <v>0</v>
      </c>
      <c r="Q95" s="44">
        <v>0</v>
      </c>
      <c r="R95" s="44">
        <v>0</v>
      </c>
      <c r="S95" s="37" t="s">
        <v>301</v>
      </c>
    </row>
    <row r="96" spans="1:19" s="37" customFormat="1">
      <c r="A96" s="255" t="s">
        <v>303</v>
      </c>
      <c r="B96" s="244">
        <v>10.9</v>
      </c>
      <c r="C96" s="70">
        <v>2</v>
      </c>
      <c r="D96" s="62">
        <f t="shared" si="3"/>
        <v>0</v>
      </c>
      <c r="E96" s="62">
        <f t="shared" si="4"/>
        <v>0</v>
      </c>
      <c r="F96" s="70">
        <v>0</v>
      </c>
      <c r="G96" s="70">
        <v>0</v>
      </c>
      <c r="H96" s="70">
        <v>0</v>
      </c>
      <c r="I96" s="70">
        <v>0</v>
      </c>
      <c r="J96" s="70">
        <v>0</v>
      </c>
      <c r="K96" s="70">
        <v>0</v>
      </c>
      <c r="L96" s="70">
        <v>0</v>
      </c>
      <c r="M96" s="70">
        <v>0</v>
      </c>
      <c r="N96" s="70">
        <v>0</v>
      </c>
      <c r="O96" s="70">
        <v>0</v>
      </c>
      <c r="P96" s="70">
        <v>0</v>
      </c>
      <c r="Q96" s="70">
        <v>0</v>
      </c>
      <c r="R96" s="70">
        <v>0</v>
      </c>
      <c r="S96" s="37" t="s">
        <v>301</v>
      </c>
    </row>
    <row r="97" spans="1:19" s="37" customFormat="1">
      <c r="A97" s="34" t="s">
        <v>304</v>
      </c>
      <c r="B97" s="35" t="s">
        <v>305</v>
      </c>
      <c r="C97" s="44">
        <v>8</v>
      </c>
      <c r="D97" s="62">
        <f t="shared" si="3"/>
        <v>8</v>
      </c>
      <c r="E97" s="62">
        <f t="shared" si="4"/>
        <v>3</v>
      </c>
      <c r="F97" s="44">
        <v>1</v>
      </c>
      <c r="G97" s="44">
        <v>8</v>
      </c>
      <c r="H97" s="44">
        <v>5</v>
      </c>
      <c r="I97" s="44">
        <v>3</v>
      </c>
      <c r="J97" s="44">
        <v>1</v>
      </c>
      <c r="K97" s="44">
        <v>0</v>
      </c>
      <c r="L97" s="44">
        <v>0</v>
      </c>
      <c r="M97" s="44">
        <v>0</v>
      </c>
      <c r="N97" s="44">
        <v>7</v>
      </c>
      <c r="O97" s="44">
        <v>1</v>
      </c>
      <c r="P97" s="44">
        <v>0</v>
      </c>
      <c r="Q97" s="44">
        <v>3</v>
      </c>
      <c r="R97" s="44">
        <v>0</v>
      </c>
      <c r="S97" s="37" t="s">
        <v>306</v>
      </c>
    </row>
    <row r="98" spans="1:19" s="37" customFormat="1">
      <c r="A98" s="34" t="s">
        <v>334</v>
      </c>
      <c r="B98" s="35" t="s">
        <v>308</v>
      </c>
      <c r="C98" s="44">
        <v>1</v>
      </c>
      <c r="D98" s="62">
        <f t="shared" si="3"/>
        <v>1</v>
      </c>
      <c r="E98" s="62">
        <f t="shared" si="4"/>
        <v>0</v>
      </c>
      <c r="F98" s="44">
        <v>0</v>
      </c>
      <c r="G98" s="44">
        <v>1</v>
      </c>
      <c r="H98" s="44">
        <v>0</v>
      </c>
      <c r="I98" s="44">
        <v>0</v>
      </c>
      <c r="J98" s="44">
        <v>0</v>
      </c>
      <c r="K98" s="44">
        <v>0</v>
      </c>
      <c r="L98" s="44">
        <v>0</v>
      </c>
      <c r="M98" s="44">
        <v>0</v>
      </c>
      <c r="N98" s="44">
        <v>1</v>
      </c>
      <c r="O98" s="44">
        <v>0</v>
      </c>
      <c r="P98" s="44">
        <v>0</v>
      </c>
      <c r="Q98" s="44">
        <v>0</v>
      </c>
      <c r="R98" s="44">
        <v>0</v>
      </c>
      <c r="S98" s="37" t="s">
        <v>306</v>
      </c>
    </row>
    <row r="99" spans="1:19" s="37" customFormat="1">
      <c r="A99" s="34" t="s">
        <v>309</v>
      </c>
      <c r="B99" s="35" t="s">
        <v>310</v>
      </c>
      <c r="C99" s="44">
        <v>2</v>
      </c>
      <c r="D99" s="62">
        <f t="shared" si="3"/>
        <v>2</v>
      </c>
      <c r="E99" s="62">
        <f t="shared" si="4"/>
        <v>0</v>
      </c>
      <c r="F99" s="44">
        <v>0</v>
      </c>
      <c r="G99" s="44">
        <v>2</v>
      </c>
      <c r="H99" s="44">
        <v>0</v>
      </c>
      <c r="I99" s="44">
        <v>0</v>
      </c>
      <c r="J99" s="44">
        <v>0</v>
      </c>
      <c r="K99" s="44">
        <v>0</v>
      </c>
      <c r="L99" s="44">
        <v>0</v>
      </c>
      <c r="M99" s="44">
        <v>2</v>
      </c>
      <c r="N99" s="44">
        <v>0</v>
      </c>
      <c r="O99" s="44">
        <v>0</v>
      </c>
      <c r="P99" s="44">
        <v>0</v>
      </c>
      <c r="Q99" s="44">
        <v>0</v>
      </c>
      <c r="R99" s="44">
        <v>0</v>
      </c>
      <c r="S99" s="37" t="s">
        <v>306</v>
      </c>
    </row>
    <row r="100" spans="1:19" s="37" customFormat="1">
      <c r="A100" s="255" t="s">
        <v>129</v>
      </c>
      <c r="B100" s="35" t="s">
        <v>130</v>
      </c>
      <c r="C100" s="70">
        <v>2</v>
      </c>
      <c r="D100" s="62">
        <f t="shared" si="3"/>
        <v>2</v>
      </c>
      <c r="E100" s="62">
        <f t="shared" si="4"/>
        <v>0</v>
      </c>
      <c r="F100" s="70">
        <v>0</v>
      </c>
      <c r="G100" s="70">
        <v>2</v>
      </c>
      <c r="H100" s="70">
        <v>0</v>
      </c>
      <c r="I100" s="70">
        <v>0</v>
      </c>
      <c r="J100" s="44">
        <v>0</v>
      </c>
      <c r="K100" s="44">
        <v>0</v>
      </c>
      <c r="L100" s="44">
        <v>0</v>
      </c>
      <c r="M100" s="70">
        <v>0</v>
      </c>
      <c r="N100" s="70">
        <v>2</v>
      </c>
      <c r="O100" s="70">
        <v>0</v>
      </c>
      <c r="P100" s="70">
        <v>0</v>
      </c>
      <c r="Q100" s="70">
        <v>0</v>
      </c>
      <c r="R100" s="70">
        <v>0</v>
      </c>
      <c r="S100" s="37" t="s">
        <v>306</v>
      </c>
    </row>
    <row r="101" spans="1:19" s="37" customFormat="1" ht="11.4">
      <c r="A101" s="255" t="s">
        <v>335</v>
      </c>
      <c r="B101" s="35" t="s">
        <v>311</v>
      </c>
      <c r="C101" s="243">
        <v>18</v>
      </c>
      <c r="D101" s="62">
        <f t="shared" si="3"/>
        <v>18</v>
      </c>
      <c r="E101" s="62">
        <f t="shared" si="4"/>
        <v>0</v>
      </c>
      <c r="F101" s="243">
        <v>0</v>
      </c>
      <c r="G101" s="243">
        <v>18</v>
      </c>
      <c r="H101" s="243">
        <v>0</v>
      </c>
      <c r="I101" s="243">
        <v>8</v>
      </c>
      <c r="J101" s="243">
        <v>9</v>
      </c>
      <c r="K101" s="243">
        <v>5</v>
      </c>
      <c r="L101" s="243">
        <v>3</v>
      </c>
      <c r="M101" s="243">
        <v>2</v>
      </c>
      <c r="N101" s="243">
        <v>13</v>
      </c>
      <c r="O101" s="243">
        <v>3</v>
      </c>
      <c r="P101" s="243">
        <v>0</v>
      </c>
      <c r="Q101" s="243">
        <v>0</v>
      </c>
      <c r="R101" s="243">
        <v>0</v>
      </c>
      <c r="S101" s="37" t="s">
        <v>312</v>
      </c>
    </row>
    <row r="102" spans="1:19" s="37" customFormat="1">
      <c r="A102" s="256" t="s">
        <v>313</v>
      </c>
      <c r="B102" s="58" t="s">
        <v>36</v>
      </c>
      <c r="C102" s="44">
        <v>7</v>
      </c>
      <c r="D102" s="62">
        <f t="shared" si="3"/>
        <v>7</v>
      </c>
      <c r="E102" s="62">
        <f t="shared" si="4"/>
        <v>7</v>
      </c>
      <c r="F102" s="44">
        <v>0</v>
      </c>
      <c r="G102" s="44">
        <v>6</v>
      </c>
      <c r="H102" s="44">
        <v>0</v>
      </c>
      <c r="I102" s="44">
        <v>0</v>
      </c>
      <c r="J102" s="44">
        <v>1</v>
      </c>
      <c r="K102" s="44">
        <v>0</v>
      </c>
      <c r="L102" s="44">
        <v>0</v>
      </c>
      <c r="M102" s="44">
        <v>2</v>
      </c>
      <c r="N102" s="44">
        <v>5</v>
      </c>
      <c r="O102" s="44">
        <v>0</v>
      </c>
      <c r="P102" s="44">
        <v>2</v>
      </c>
      <c r="Q102" s="44">
        <v>5</v>
      </c>
      <c r="R102" s="44">
        <v>0</v>
      </c>
      <c r="S102" s="37" t="s">
        <v>314</v>
      </c>
    </row>
    <row r="103" spans="1:19" s="37" customFormat="1" ht="11.4" customHeight="1">
      <c r="A103" s="256" t="s">
        <v>315</v>
      </c>
      <c r="B103" s="58" t="s">
        <v>146</v>
      </c>
      <c r="C103" s="44">
        <v>6</v>
      </c>
      <c r="D103" s="62">
        <f t="shared" si="3"/>
        <v>6</v>
      </c>
      <c r="E103" s="62">
        <f t="shared" si="4"/>
        <v>3</v>
      </c>
      <c r="F103" s="44">
        <v>1</v>
      </c>
      <c r="G103" s="44">
        <v>6</v>
      </c>
      <c r="H103" s="44">
        <v>0</v>
      </c>
      <c r="I103" s="44">
        <v>2</v>
      </c>
      <c r="J103" s="44">
        <v>2</v>
      </c>
      <c r="K103" s="44">
        <v>3</v>
      </c>
      <c r="L103" s="44">
        <v>0</v>
      </c>
      <c r="M103" s="44">
        <v>1</v>
      </c>
      <c r="N103" s="44">
        <v>3</v>
      </c>
      <c r="O103" s="44">
        <v>2</v>
      </c>
      <c r="P103" s="44">
        <v>0</v>
      </c>
      <c r="Q103" s="44">
        <v>2</v>
      </c>
      <c r="R103" s="44">
        <v>1</v>
      </c>
      <c r="S103" s="37" t="s">
        <v>314</v>
      </c>
    </row>
    <row r="104" spans="1:19" s="37" customFormat="1">
      <c r="A104" s="256" t="s">
        <v>316</v>
      </c>
      <c r="B104" s="58" t="s">
        <v>170</v>
      </c>
      <c r="C104" s="44">
        <v>4</v>
      </c>
      <c r="D104" s="62">
        <f t="shared" si="3"/>
        <v>4</v>
      </c>
      <c r="E104" s="62">
        <f t="shared" si="4"/>
        <v>4</v>
      </c>
      <c r="F104" s="44">
        <v>0</v>
      </c>
      <c r="G104" s="44">
        <v>4</v>
      </c>
      <c r="H104" s="44">
        <v>0</v>
      </c>
      <c r="I104" s="44">
        <v>0</v>
      </c>
      <c r="J104" s="44">
        <v>2</v>
      </c>
      <c r="K104" s="44">
        <v>0</v>
      </c>
      <c r="L104" s="44">
        <v>0</v>
      </c>
      <c r="M104" s="44">
        <v>2</v>
      </c>
      <c r="N104" s="44">
        <v>2</v>
      </c>
      <c r="O104" s="44">
        <v>0</v>
      </c>
      <c r="P104" s="44">
        <v>2</v>
      </c>
      <c r="Q104" s="44">
        <v>2</v>
      </c>
      <c r="R104" s="44">
        <v>0</v>
      </c>
      <c r="S104" s="37" t="s">
        <v>314</v>
      </c>
    </row>
    <row r="105" spans="1:19" s="37" customFormat="1">
      <c r="A105" s="79" t="s">
        <v>151</v>
      </c>
      <c r="B105" s="35" t="s">
        <v>318</v>
      </c>
      <c r="C105" s="44">
        <v>2</v>
      </c>
      <c r="D105" s="62">
        <f t="shared" si="3"/>
        <v>2</v>
      </c>
      <c r="E105" s="62">
        <f t="shared" si="4"/>
        <v>0</v>
      </c>
      <c r="F105" s="44">
        <v>1</v>
      </c>
      <c r="G105" s="44">
        <v>2</v>
      </c>
      <c r="H105" s="44">
        <v>0</v>
      </c>
      <c r="I105" s="44">
        <v>2</v>
      </c>
      <c r="J105" s="44">
        <v>0</v>
      </c>
      <c r="K105" s="44">
        <v>1</v>
      </c>
      <c r="L105" s="44">
        <v>0</v>
      </c>
      <c r="M105" s="44">
        <v>0</v>
      </c>
      <c r="N105" s="44">
        <v>1</v>
      </c>
      <c r="O105" s="44">
        <v>1</v>
      </c>
      <c r="P105" s="44">
        <v>0</v>
      </c>
      <c r="Q105" s="44">
        <v>0</v>
      </c>
      <c r="R105" s="44">
        <v>0</v>
      </c>
      <c r="S105" s="37" t="s">
        <v>319</v>
      </c>
    </row>
    <row r="106" spans="1:19" s="37" customFormat="1">
      <c r="A106" s="79" t="s">
        <v>125</v>
      </c>
      <c r="B106" s="35" t="s">
        <v>126</v>
      </c>
      <c r="C106" s="44">
        <v>5</v>
      </c>
      <c r="D106" s="62">
        <f t="shared" si="3"/>
        <v>5</v>
      </c>
      <c r="E106" s="62">
        <f t="shared" si="4"/>
        <v>0</v>
      </c>
      <c r="F106" s="44">
        <v>1</v>
      </c>
      <c r="G106" s="44">
        <v>5</v>
      </c>
      <c r="H106" s="44">
        <v>1</v>
      </c>
      <c r="I106" s="44">
        <v>1</v>
      </c>
      <c r="J106" s="44">
        <v>2</v>
      </c>
      <c r="K106" s="44">
        <v>0</v>
      </c>
      <c r="L106" s="44">
        <v>0</v>
      </c>
      <c r="M106" s="44">
        <v>0</v>
      </c>
      <c r="N106" s="44">
        <v>5</v>
      </c>
      <c r="O106" s="44">
        <v>0</v>
      </c>
      <c r="P106" s="44">
        <v>0</v>
      </c>
      <c r="Q106" s="44">
        <v>0</v>
      </c>
      <c r="R106" s="44">
        <v>0</v>
      </c>
      <c r="S106" s="37" t="s">
        <v>319</v>
      </c>
    </row>
    <row r="107" spans="1:19" s="37" customFormat="1">
      <c r="A107" s="79" t="s">
        <v>219</v>
      </c>
      <c r="B107" s="35" t="s">
        <v>220</v>
      </c>
      <c r="C107" s="44">
        <v>4</v>
      </c>
      <c r="D107" s="62">
        <f t="shared" si="3"/>
        <v>4</v>
      </c>
      <c r="E107" s="62">
        <f t="shared" si="4"/>
        <v>0</v>
      </c>
      <c r="F107" s="44">
        <v>1</v>
      </c>
      <c r="G107" s="44">
        <v>4</v>
      </c>
      <c r="H107" s="44">
        <v>0</v>
      </c>
      <c r="I107" s="44">
        <v>1</v>
      </c>
      <c r="J107" s="44">
        <v>2</v>
      </c>
      <c r="K107" s="44">
        <v>1</v>
      </c>
      <c r="L107" s="44">
        <v>0</v>
      </c>
      <c r="M107" s="44">
        <v>1</v>
      </c>
      <c r="N107" s="44">
        <v>2</v>
      </c>
      <c r="O107" s="44">
        <v>1</v>
      </c>
      <c r="P107" s="44">
        <v>0</v>
      </c>
      <c r="Q107" s="44">
        <v>0</v>
      </c>
      <c r="R107" s="44">
        <v>0</v>
      </c>
      <c r="S107" s="37" t="s">
        <v>319</v>
      </c>
    </row>
    <row r="108" spans="1:19" s="37" customFormat="1">
      <c r="A108" s="79" t="s">
        <v>37</v>
      </c>
      <c r="B108" s="35" t="s">
        <v>38</v>
      </c>
      <c r="C108" s="70">
        <v>5</v>
      </c>
      <c r="D108" s="62">
        <f t="shared" si="3"/>
        <v>5</v>
      </c>
      <c r="E108" s="62">
        <f t="shared" si="4"/>
        <v>3</v>
      </c>
      <c r="F108" s="70">
        <v>2</v>
      </c>
      <c r="G108" s="70">
        <v>5</v>
      </c>
      <c r="H108" s="70">
        <v>0</v>
      </c>
      <c r="I108" s="70">
        <v>1</v>
      </c>
      <c r="J108" s="70">
        <v>4</v>
      </c>
      <c r="K108" s="70">
        <v>0</v>
      </c>
      <c r="L108" s="70">
        <v>0</v>
      </c>
      <c r="M108" s="70">
        <v>1</v>
      </c>
      <c r="N108" s="70">
        <v>1</v>
      </c>
      <c r="O108" s="70">
        <v>3</v>
      </c>
      <c r="P108" s="70">
        <v>1</v>
      </c>
      <c r="Q108" s="70">
        <v>1</v>
      </c>
      <c r="R108" s="70">
        <v>1</v>
      </c>
      <c r="S108" s="37" t="s">
        <v>319</v>
      </c>
    </row>
    <row r="109" spans="1:19" s="37" customFormat="1">
      <c r="A109" s="34" t="s">
        <v>260</v>
      </c>
      <c r="B109" s="245" t="s">
        <v>311</v>
      </c>
      <c r="C109" s="44">
        <v>34</v>
      </c>
      <c r="D109" s="62">
        <f t="shared" si="3"/>
        <v>35</v>
      </c>
      <c r="E109" s="62">
        <f t="shared" si="4"/>
        <v>1</v>
      </c>
      <c r="F109" s="44">
        <v>0</v>
      </c>
      <c r="G109" s="44">
        <v>34</v>
      </c>
      <c r="H109" s="44">
        <v>0</v>
      </c>
      <c r="I109" s="44">
        <v>1</v>
      </c>
      <c r="J109" s="44">
        <v>12</v>
      </c>
      <c r="K109" s="44">
        <v>12</v>
      </c>
      <c r="L109" s="44">
        <v>0</v>
      </c>
      <c r="M109" s="44">
        <v>11</v>
      </c>
      <c r="N109" s="44">
        <v>23</v>
      </c>
      <c r="O109" s="44">
        <v>1</v>
      </c>
      <c r="P109" s="44">
        <v>1</v>
      </c>
      <c r="Q109" s="44">
        <v>0</v>
      </c>
      <c r="R109" s="44">
        <v>0</v>
      </c>
      <c r="S109" s="36" t="s">
        <v>320</v>
      </c>
    </row>
    <row r="110" spans="1:19" s="37" customFormat="1">
      <c r="A110" s="34" t="s">
        <v>321</v>
      </c>
      <c r="B110" s="245" t="s">
        <v>36</v>
      </c>
      <c r="C110" s="44">
        <v>1</v>
      </c>
      <c r="D110" s="62">
        <f t="shared" si="3"/>
        <v>1</v>
      </c>
      <c r="E110" s="62">
        <f t="shared" si="4"/>
        <v>1</v>
      </c>
      <c r="F110" s="44">
        <v>0</v>
      </c>
      <c r="G110" s="44">
        <v>1</v>
      </c>
      <c r="H110" s="44">
        <v>0</v>
      </c>
      <c r="I110" s="44">
        <v>1</v>
      </c>
      <c r="J110" s="44">
        <v>0</v>
      </c>
      <c r="K110" s="44">
        <v>0</v>
      </c>
      <c r="L110" s="44">
        <v>0</v>
      </c>
      <c r="M110" s="44">
        <v>0</v>
      </c>
      <c r="N110" s="44">
        <v>1</v>
      </c>
      <c r="O110" s="44">
        <v>0</v>
      </c>
      <c r="P110" s="44">
        <v>0</v>
      </c>
      <c r="Q110" s="44">
        <v>1</v>
      </c>
      <c r="R110" s="44">
        <v>0</v>
      </c>
      <c r="S110" s="36" t="s">
        <v>320</v>
      </c>
    </row>
    <row r="111" spans="1:19" s="37" customFormat="1">
      <c r="A111" s="34" t="s">
        <v>37</v>
      </c>
      <c r="B111" s="35" t="s">
        <v>38</v>
      </c>
      <c r="C111" s="44">
        <v>12</v>
      </c>
      <c r="D111" s="62">
        <f t="shared" si="3"/>
        <v>7</v>
      </c>
      <c r="E111" s="62">
        <f t="shared" si="4"/>
        <v>4</v>
      </c>
      <c r="F111" s="44">
        <v>2</v>
      </c>
      <c r="G111" s="44">
        <v>7</v>
      </c>
      <c r="H111" s="44">
        <v>3</v>
      </c>
      <c r="I111" s="44">
        <v>2</v>
      </c>
      <c r="J111" s="44">
        <v>1</v>
      </c>
      <c r="K111" s="44">
        <v>0</v>
      </c>
      <c r="L111" s="44">
        <v>0</v>
      </c>
      <c r="M111" s="44">
        <v>1</v>
      </c>
      <c r="N111" s="44">
        <v>4</v>
      </c>
      <c r="O111" s="44">
        <v>2</v>
      </c>
      <c r="P111" s="44">
        <v>0</v>
      </c>
      <c r="Q111" s="44">
        <v>2</v>
      </c>
      <c r="R111" s="44">
        <v>2</v>
      </c>
      <c r="S111" s="37" t="s">
        <v>322</v>
      </c>
    </row>
    <row r="112" spans="1:19" s="37" customFormat="1">
      <c r="A112" s="34" t="s">
        <v>125</v>
      </c>
      <c r="B112" s="35" t="s">
        <v>126</v>
      </c>
      <c r="C112" s="239">
        <v>7</v>
      </c>
      <c r="D112" s="62">
        <f t="shared" si="3"/>
        <v>7</v>
      </c>
      <c r="E112" s="257">
        <f t="shared" si="4"/>
        <v>0</v>
      </c>
      <c r="F112" s="239">
        <v>0</v>
      </c>
      <c r="G112" s="239">
        <v>7</v>
      </c>
      <c r="H112" s="239">
        <v>0</v>
      </c>
      <c r="I112" s="239">
        <v>2</v>
      </c>
      <c r="J112" s="239">
        <v>3</v>
      </c>
      <c r="K112" s="258">
        <v>2</v>
      </c>
      <c r="L112" s="258">
        <v>0</v>
      </c>
      <c r="M112" s="239">
        <v>0</v>
      </c>
      <c r="N112" s="239">
        <v>6</v>
      </c>
      <c r="O112" s="239">
        <v>1</v>
      </c>
      <c r="P112" s="239">
        <v>0</v>
      </c>
      <c r="Q112" s="239">
        <v>0</v>
      </c>
      <c r="R112" s="239">
        <v>0</v>
      </c>
      <c r="S112" s="37" t="s">
        <v>323</v>
      </c>
    </row>
    <row r="113" spans="1:19" s="37" customFormat="1">
      <c r="A113" s="34" t="s">
        <v>127</v>
      </c>
      <c r="B113" s="35" t="s">
        <v>324</v>
      </c>
      <c r="C113" s="239">
        <v>4</v>
      </c>
      <c r="D113" s="62">
        <f t="shared" si="3"/>
        <v>4</v>
      </c>
      <c r="E113" s="257">
        <f t="shared" si="4"/>
        <v>1</v>
      </c>
      <c r="F113" s="239">
        <v>1</v>
      </c>
      <c r="G113" s="239">
        <v>4</v>
      </c>
      <c r="H113" s="239">
        <v>0</v>
      </c>
      <c r="I113" s="239">
        <v>3</v>
      </c>
      <c r="J113" s="239">
        <v>0</v>
      </c>
      <c r="K113" s="258">
        <v>1</v>
      </c>
      <c r="L113" s="258">
        <v>0</v>
      </c>
      <c r="M113" s="239">
        <v>1</v>
      </c>
      <c r="N113" s="239">
        <v>3</v>
      </c>
      <c r="O113" s="239">
        <v>0</v>
      </c>
      <c r="P113" s="239">
        <v>0</v>
      </c>
      <c r="Q113" s="239">
        <v>1</v>
      </c>
      <c r="R113" s="239">
        <v>0</v>
      </c>
      <c r="S113" s="37" t="s">
        <v>323</v>
      </c>
    </row>
    <row r="114" spans="1:19" s="37" customFormat="1">
      <c r="A114" s="34" t="s">
        <v>219</v>
      </c>
      <c r="B114" s="35" t="s">
        <v>220</v>
      </c>
      <c r="C114" s="239">
        <v>8</v>
      </c>
      <c r="D114" s="62">
        <f t="shared" si="3"/>
        <v>9</v>
      </c>
      <c r="E114" s="257">
        <f t="shared" si="4"/>
        <v>2</v>
      </c>
      <c r="F114" s="239">
        <v>0</v>
      </c>
      <c r="G114" s="239">
        <v>8</v>
      </c>
      <c r="H114" s="239">
        <v>0</v>
      </c>
      <c r="I114" s="239">
        <v>1</v>
      </c>
      <c r="J114" s="239">
        <v>7</v>
      </c>
      <c r="K114" s="258">
        <v>2</v>
      </c>
      <c r="L114" s="258">
        <v>0</v>
      </c>
      <c r="M114" s="239">
        <v>0</v>
      </c>
      <c r="N114" s="239">
        <v>8</v>
      </c>
      <c r="O114" s="239">
        <v>1</v>
      </c>
      <c r="P114" s="239">
        <v>0</v>
      </c>
      <c r="Q114" s="239">
        <v>2</v>
      </c>
      <c r="R114" s="239">
        <v>0</v>
      </c>
      <c r="S114" s="37" t="s">
        <v>323</v>
      </c>
    </row>
    <row r="115" spans="1:19" s="37" customFormat="1">
      <c r="A115" s="34" t="s">
        <v>325</v>
      </c>
      <c r="B115" s="35" t="s">
        <v>326</v>
      </c>
      <c r="C115" s="239">
        <v>3</v>
      </c>
      <c r="D115" s="62">
        <f t="shared" si="3"/>
        <v>2</v>
      </c>
      <c r="E115" s="257">
        <f t="shared" si="4"/>
        <v>1</v>
      </c>
      <c r="F115" s="239">
        <v>0</v>
      </c>
      <c r="G115" s="239">
        <v>3</v>
      </c>
      <c r="H115" s="239">
        <v>0</v>
      </c>
      <c r="I115" s="239">
        <v>0</v>
      </c>
      <c r="J115" s="239">
        <v>1</v>
      </c>
      <c r="K115" s="251">
        <v>1</v>
      </c>
      <c r="L115" s="251">
        <v>0</v>
      </c>
      <c r="M115" s="239">
        <v>0</v>
      </c>
      <c r="N115" s="239">
        <v>2</v>
      </c>
      <c r="O115" s="239">
        <v>0</v>
      </c>
      <c r="P115" s="239">
        <v>0</v>
      </c>
      <c r="Q115" s="239">
        <v>1</v>
      </c>
      <c r="R115" s="239">
        <v>0</v>
      </c>
      <c r="S115" s="37" t="s">
        <v>323</v>
      </c>
    </row>
    <row r="116" spans="1:19" customFormat="1" ht="9.75" customHeight="1">
      <c r="A116" s="254" t="s">
        <v>327</v>
      </c>
      <c r="B116" s="60" t="s">
        <v>328</v>
      </c>
      <c r="C116" s="239">
        <v>9</v>
      </c>
      <c r="D116" s="62">
        <f t="shared" si="3"/>
        <v>9</v>
      </c>
      <c r="E116" s="257">
        <f t="shared" si="4"/>
        <v>0</v>
      </c>
      <c r="F116" s="239">
        <v>1</v>
      </c>
      <c r="G116" s="239">
        <v>6</v>
      </c>
      <c r="H116" s="239">
        <v>1</v>
      </c>
      <c r="I116" s="239">
        <v>2</v>
      </c>
      <c r="J116" s="239">
        <v>4</v>
      </c>
      <c r="K116" s="239">
        <v>4</v>
      </c>
      <c r="L116" s="239">
        <v>0</v>
      </c>
      <c r="M116" s="239">
        <v>2</v>
      </c>
      <c r="N116" s="239">
        <v>6</v>
      </c>
      <c r="O116" s="239">
        <v>1</v>
      </c>
      <c r="P116" s="239">
        <v>0</v>
      </c>
      <c r="Q116" s="239">
        <v>0</v>
      </c>
      <c r="R116" s="239">
        <v>0</v>
      </c>
      <c r="S116" s="37" t="s">
        <v>329</v>
      </c>
    </row>
    <row r="117" spans="1:19" s="37" customFormat="1">
      <c r="A117" s="255" t="s">
        <v>330</v>
      </c>
      <c r="B117" s="35" t="s">
        <v>222</v>
      </c>
      <c r="C117" s="239">
        <v>10</v>
      </c>
      <c r="D117" s="62">
        <f t="shared" si="3"/>
        <v>10</v>
      </c>
      <c r="E117" s="257">
        <f t="shared" si="4"/>
        <v>8</v>
      </c>
      <c r="F117" s="239">
        <v>0</v>
      </c>
      <c r="G117" s="239">
        <v>8</v>
      </c>
      <c r="H117" s="239">
        <v>1</v>
      </c>
      <c r="I117" s="239">
        <v>1</v>
      </c>
      <c r="J117" s="239">
        <v>4</v>
      </c>
      <c r="K117" s="239">
        <v>2</v>
      </c>
      <c r="L117" s="239">
        <v>0</v>
      </c>
      <c r="M117" s="239">
        <v>2</v>
      </c>
      <c r="N117" s="239">
        <v>8</v>
      </c>
      <c r="O117" s="239">
        <v>0</v>
      </c>
      <c r="P117" s="239">
        <v>2</v>
      </c>
      <c r="Q117" s="239">
        <v>6</v>
      </c>
      <c r="R117" s="239">
        <v>0</v>
      </c>
      <c r="S117" s="33" t="s">
        <v>331</v>
      </c>
    </row>
    <row r="118" spans="1:19" s="37" customFormat="1">
      <c r="A118" s="79" t="s">
        <v>212</v>
      </c>
      <c r="B118" s="35" t="s">
        <v>126</v>
      </c>
      <c r="C118" s="44">
        <v>3</v>
      </c>
      <c r="D118" s="62">
        <f t="shared" si="3"/>
        <v>3</v>
      </c>
      <c r="E118" s="62">
        <f t="shared" si="4"/>
        <v>0</v>
      </c>
      <c r="F118" s="44">
        <v>0</v>
      </c>
      <c r="G118" s="44">
        <v>0</v>
      </c>
      <c r="H118" s="44">
        <v>0</v>
      </c>
      <c r="I118" s="44">
        <v>1</v>
      </c>
      <c r="J118" s="44">
        <v>1</v>
      </c>
      <c r="K118" s="44">
        <v>0</v>
      </c>
      <c r="L118" s="44">
        <v>1</v>
      </c>
      <c r="M118" s="44">
        <v>1</v>
      </c>
      <c r="N118" s="44">
        <v>0</v>
      </c>
      <c r="O118" s="44">
        <v>2</v>
      </c>
      <c r="P118" s="44">
        <v>0</v>
      </c>
      <c r="Q118" s="44">
        <v>0</v>
      </c>
      <c r="R118" s="44">
        <v>0</v>
      </c>
      <c r="S118" s="343" t="s">
        <v>444</v>
      </c>
    </row>
    <row r="119" spans="1:19" s="37" customFormat="1">
      <c r="A119" s="79" t="s">
        <v>302</v>
      </c>
      <c r="B119" s="35" t="s">
        <v>446</v>
      </c>
      <c r="C119" s="44">
        <v>8</v>
      </c>
      <c r="D119" s="62">
        <f t="shared" si="3"/>
        <v>8</v>
      </c>
      <c r="E119" s="62">
        <f t="shared" si="4"/>
        <v>2</v>
      </c>
      <c r="F119" s="44">
        <v>0</v>
      </c>
      <c r="G119" s="44">
        <v>0</v>
      </c>
      <c r="H119" s="44">
        <v>2</v>
      </c>
      <c r="I119" s="44">
        <v>1</v>
      </c>
      <c r="J119" s="44">
        <v>3</v>
      </c>
      <c r="K119" s="44">
        <v>0</v>
      </c>
      <c r="L119" s="44">
        <v>6</v>
      </c>
      <c r="M119" s="44">
        <v>1</v>
      </c>
      <c r="N119" s="44">
        <v>7</v>
      </c>
      <c r="O119" s="44">
        <v>0</v>
      </c>
      <c r="P119" s="44">
        <v>0</v>
      </c>
      <c r="Q119" s="44">
        <v>2</v>
      </c>
      <c r="R119" s="44">
        <v>0</v>
      </c>
      <c r="S119" s="343" t="s">
        <v>444</v>
      </c>
    </row>
    <row r="120" spans="1:19" s="37" customFormat="1">
      <c r="A120" s="79" t="s">
        <v>535</v>
      </c>
      <c r="B120" s="35" t="s">
        <v>34</v>
      </c>
      <c r="C120" s="44">
        <v>3</v>
      </c>
      <c r="D120" s="62">
        <f t="shared" si="3"/>
        <v>3</v>
      </c>
      <c r="E120" s="62">
        <f t="shared" si="4"/>
        <v>2</v>
      </c>
      <c r="F120" s="44">
        <v>0</v>
      </c>
      <c r="G120" s="44">
        <v>0</v>
      </c>
      <c r="H120" s="44">
        <v>0</v>
      </c>
      <c r="I120" s="44">
        <v>0</v>
      </c>
      <c r="J120" s="44">
        <v>2</v>
      </c>
      <c r="K120" s="44">
        <v>0</v>
      </c>
      <c r="L120" s="44">
        <v>2</v>
      </c>
      <c r="M120" s="44">
        <v>0</v>
      </c>
      <c r="N120" s="44">
        <v>1</v>
      </c>
      <c r="O120" s="44">
        <v>2</v>
      </c>
      <c r="P120" s="44">
        <v>0</v>
      </c>
      <c r="Q120" s="44">
        <v>1</v>
      </c>
      <c r="R120" s="44">
        <v>1</v>
      </c>
      <c r="S120" s="343" t="s">
        <v>444</v>
      </c>
    </row>
    <row r="121" spans="1:19" s="37" customFormat="1">
      <c r="A121" s="79" t="s">
        <v>556</v>
      </c>
      <c r="B121" s="35" t="s">
        <v>220</v>
      </c>
      <c r="C121" s="44">
        <v>2</v>
      </c>
      <c r="D121" s="62">
        <f t="shared" si="3"/>
        <v>2</v>
      </c>
      <c r="E121" s="62">
        <f t="shared" si="4"/>
        <v>1</v>
      </c>
      <c r="F121" s="44">
        <v>0</v>
      </c>
      <c r="G121" s="44">
        <v>0</v>
      </c>
      <c r="H121" s="44">
        <v>0</v>
      </c>
      <c r="I121" s="44">
        <v>0</v>
      </c>
      <c r="J121" s="44">
        <v>2</v>
      </c>
      <c r="K121" s="44">
        <v>0</v>
      </c>
      <c r="L121" s="44">
        <v>2</v>
      </c>
      <c r="M121" s="44">
        <v>0</v>
      </c>
      <c r="N121" s="44">
        <v>1</v>
      </c>
      <c r="O121" s="44">
        <v>1</v>
      </c>
      <c r="P121" s="44">
        <v>0</v>
      </c>
      <c r="Q121" s="44">
        <v>1</v>
      </c>
      <c r="R121" s="44">
        <v>0</v>
      </c>
      <c r="S121" s="343" t="s">
        <v>444</v>
      </c>
    </row>
    <row r="122" spans="1:19" s="37" customFormat="1">
      <c r="A122" s="79" t="s">
        <v>315</v>
      </c>
      <c r="B122" s="35" t="s">
        <v>146</v>
      </c>
      <c r="C122" s="44">
        <v>6</v>
      </c>
      <c r="D122" s="62">
        <f t="shared" si="3"/>
        <v>6</v>
      </c>
      <c r="E122" s="62">
        <f t="shared" si="4"/>
        <v>3</v>
      </c>
      <c r="F122" s="44">
        <v>0</v>
      </c>
      <c r="G122" s="44">
        <v>0</v>
      </c>
      <c r="H122" s="44">
        <v>0</v>
      </c>
      <c r="I122" s="44">
        <v>0</v>
      </c>
      <c r="J122" s="44">
        <v>5</v>
      </c>
      <c r="K122" s="44">
        <v>0</v>
      </c>
      <c r="L122" s="44">
        <v>5</v>
      </c>
      <c r="M122" s="44">
        <v>0</v>
      </c>
      <c r="N122" s="44">
        <v>3</v>
      </c>
      <c r="O122" s="44">
        <v>3</v>
      </c>
      <c r="P122" s="44">
        <v>0</v>
      </c>
      <c r="Q122" s="44">
        <v>2</v>
      </c>
      <c r="R122" s="44">
        <v>1</v>
      </c>
      <c r="S122" s="343" t="s">
        <v>444</v>
      </c>
    </row>
    <row r="123" spans="1:19" s="37" customFormat="1">
      <c r="A123" s="79" t="s">
        <v>487</v>
      </c>
      <c r="B123" s="35" t="s">
        <v>192</v>
      </c>
      <c r="C123" s="44">
        <v>2</v>
      </c>
      <c r="D123" s="62">
        <f t="shared" si="3"/>
        <v>2</v>
      </c>
      <c r="E123" s="62">
        <f t="shared" si="4"/>
        <v>0</v>
      </c>
      <c r="F123" s="44">
        <v>0</v>
      </c>
      <c r="G123" s="44">
        <v>0</v>
      </c>
      <c r="H123" s="44">
        <v>0</v>
      </c>
      <c r="I123" s="44">
        <v>0</v>
      </c>
      <c r="J123" s="44">
        <v>1</v>
      </c>
      <c r="K123" s="44">
        <v>0</v>
      </c>
      <c r="L123" s="44">
        <v>1</v>
      </c>
      <c r="M123" s="44">
        <v>0</v>
      </c>
      <c r="N123" s="44">
        <v>1</v>
      </c>
      <c r="O123" s="44">
        <v>1</v>
      </c>
      <c r="P123" s="44">
        <v>0</v>
      </c>
      <c r="Q123" s="44">
        <v>0</v>
      </c>
      <c r="R123" s="44">
        <v>0</v>
      </c>
      <c r="S123" s="343" t="s">
        <v>444</v>
      </c>
    </row>
    <row r="124" spans="1:19" s="37" customFormat="1">
      <c r="A124" s="79" t="s">
        <v>313</v>
      </c>
      <c r="B124" s="35" t="s">
        <v>36</v>
      </c>
      <c r="C124" s="44">
        <v>2</v>
      </c>
      <c r="D124" s="62">
        <f t="shared" si="3"/>
        <v>2</v>
      </c>
      <c r="E124" s="62">
        <f t="shared" si="4"/>
        <v>2</v>
      </c>
      <c r="F124" s="44">
        <v>0</v>
      </c>
      <c r="G124" s="44">
        <v>2</v>
      </c>
      <c r="H124" s="44">
        <v>0</v>
      </c>
      <c r="I124" s="44">
        <v>0</v>
      </c>
      <c r="J124" s="44">
        <v>0</v>
      </c>
      <c r="K124" s="44">
        <v>0</v>
      </c>
      <c r="L124" s="44">
        <v>0</v>
      </c>
      <c r="M124" s="44">
        <v>1</v>
      </c>
      <c r="N124" s="44">
        <v>1</v>
      </c>
      <c r="O124" s="44">
        <v>0</v>
      </c>
      <c r="P124" s="44">
        <v>1</v>
      </c>
      <c r="Q124" s="44">
        <v>1</v>
      </c>
      <c r="R124" s="44">
        <v>0</v>
      </c>
      <c r="S124" s="343" t="s">
        <v>449</v>
      </c>
    </row>
    <row r="125" spans="1:19" s="37" customFormat="1">
      <c r="A125" s="34" t="s">
        <v>213</v>
      </c>
      <c r="B125" s="35" t="s">
        <v>220</v>
      </c>
      <c r="C125" s="44">
        <v>1</v>
      </c>
      <c r="D125" s="62">
        <f t="shared" si="3"/>
        <v>1</v>
      </c>
      <c r="E125" s="62">
        <f t="shared" si="4"/>
        <v>0</v>
      </c>
      <c r="F125" s="44">
        <v>0</v>
      </c>
      <c r="G125" s="44">
        <v>1</v>
      </c>
      <c r="H125" s="44">
        <v>0</v>
      </c>
      <c r="I125" s="44">
        <v>0</v>
      </c>
      <c r="J125" s="44">
        <v>0</v>
      </c>
      <c r="K125" s="44">
        <v>0</v>
      </c>
      <c r="L125" s="44">
        <v>0</v>
      </c>
      <c r="M125" s="44">
        <v>0</v>
      </c>
      <c r="N125" s="44">
        <v>0</v>
      </c>
      <c r="O125" s="44">
        <v>1</v>
      </c>
      <c r="P125" s="44">
        <v>0</v>
      </c>
      <c r="Q125" s="44">
        <v>0</v>
      </c>
      <c r="R125" s="44">
        <v>0</v>
      </c>
      <c r="S125" s="343" t="s">
        <v>449</v>
      </c>
    </row>
    <row r="126" spans="1:19" s="37" customFormat="1">
      <c r="A126" s="34" t="s">
        <v>290</v>
      </c>
      <c r="B126" s="35" t="s">
        <v>148</v>
      </c>
      <c r="C126" s="44">
        <v>3</v>
      </c>
      <c r="D126" s="62">
        <f t="shared" si="3"/>
        <v>3</v>
      </c>
      <c r="E126" s="62">
        <f t="shared" si="4"/>
        <v>0</v>
      </c>
      <c r="F126" s="44">
        <v>0</v>
      </c>
      <c r="G126" s="44">
        <v>3</v>
      </c>
      <c r="H126" s="44">
        <v>0</v>
      </c>
      <c r="I126" s="44">
        <v>0</v>
      </c>
      <c r="J126" s="44">
        <v>0</v>
      </c>
      <c r="K126" s="44">
        <v>0</v>
      </c>
      <c r="L126" s="44">
        <v>0</v>
      </c>
      <c r="M126" s="44">
        <v>2</v>
      </c>
      <c r="N126" s="44">
        <v>0</v>
      </c>
      <c r="O126" s="44">
        <v>1</v>
      </c>
      <c r="P126" s="44">
        <v>0</v>
      </c>
      <c r="Q126" s="44">
        <v>0</v>
      </c>
      <c r="R126" s="44">
        <v>0</v>
      </c>
      <c r="S126" s="343" t="s">
        <v>449</v>
      </c>
    </row>
    <row r="127" spans="1:19" s="37" customFormat="1">
      <c r="A127" s="34" t="s">
        <v>536</v>
      </c>
      <c r="B127" s="35" t="s">
        <v>451</v>
      </c>
      <c r="C127" s="44">
        <v>2</v>
      </c>
      <c r="D127" s="62">
        <f t="shared" si="3"/>
        <v>2</v>
      </c>
      <c r="E127" s="62">
        <f t="shared" si="4"/>
        <v>2</v>
      </c>
      <c r="F127" s="44">
        <v>0</v>
      </c>
      <c r="G127" s="44">
        <v>2</v>
      </c>
      <c r="H127" s="44">
        <v>0</v>
      </c>
      <c r="I127" s="44">
        <v>0</v>
      </c>
      <c r="J127" s="44">
        <v>2</v>
      </c>
      <c r="K127" s="44">
        <v>0</v>
      </c>
      <c r="L127" s="44">
        <v>0</v>
      </c>
      <c r="M127" s="44">
        <v>0</v>
      </c>
      <c r="N127" s="44">
        <v>2</v>
      </c>
      <c r="O127" s="44">
        <v>0</v>
      </c>
      <c r="P127" s="44">
        <v>0</v>
      </c>
      <c r="Q127" s="44">
        <v>2</v>
      </c>
      <c r="R127" s="44">
        <v>0</v>
      </c>
      <c r="S127" s="343" t="s">
        <v>449</v>
      </c>
    </row>
    <row r="128" spans="1:19" s="37" customFormat="1">
      <c r="A128" s="34" t="s">
        <v>537</v>
      </c>
      <c r="B128" s="35" t="s">
        <v>38</v>
      </c>
      <c r="C128" s="44">
        <v>1</v>
      </c>
      <c r="D128" s="62">
        <f t="shared" si="3"/>
        <v>1</v>
      </c>
      <c r="E128" s="62">
        <f t="shared" si="4"/>
        <v>0</v>
      </c>
      <c r="F128" s="44">
        <v>0</v>
      </c>
      <c r="G128" s="44">
        <v>1</v>
      </c>
      <c r="H128" s="44">
        <v>0</v>
      </c>
      <c r="I128" s="44">
        <v>0</v>
      </c>
      <c r="J128" s="44">
        <v>1</v>
      </c>
      <c r="K128" s="44">
        <v>0</v>
      </c>
      <c r="L128" s="44">
        <v>0</v>
      </c>
      <c r="M128" s="44">
        <v>0</v>
      </c>
      <c r="N128" s="44">
        <v>0</v>
      </c>
      <c r="O128" s="44">
        <v>1</v>
      </c>
      <c r="P128" s="44">
        <v>0</v>
      </c>
      <c r="Q128" s="44">
        <v>0</v>
      </c>
      <c r="R128" s="44">
        <v>0</v>
      </c>
      <c r="S128" s="343" t="s">
        <v>449</v>
      </c>
    </row>
    <row r="129" spans="1:26" s="37" customFormat="1">
      <c r="A129" s="34" t="s">
        <v>335</v>
      </c>
      <c r="B129" s="35" t="s">
        <v>311</v>
      </c>
      <c r="C129" s="44">
        <v>2</v>
      </c>
      <c r="D129" s="62">
        <f t="shared" si="3"/>
        <v>2</v>
      </c>
      <c r="E129" s="62">
        <f t="shared" si="4"/>
        <v>0</v>
      </c>
      <c r="F129" s="44">
        <v>0</v>
      </c>
      <c r="G129" s="44">
        <v>2</v>
      </c>
      <c r="H129" s="44">
        <v>0</v>
      </c>
      <c r="I129" s="44">
        <v>0</v>
      </c>
      <c r="J129" s="44">
        <v>1</v>
      </c>
      <c r="K129" s="44">
        <v>0</v>
      </c>
      <c r="L129" s="44">
        <v>0</v>
      </c>
      <c r="M129" s="44">
        <v>1</v>
      </c>
      <c r="N129" s="44">
        <v>0</v>
      </c>
      <c r="O129" s="44">
        <v>1</v>
      </c>
      <c r="P129" s="44">
        <v>0</v>
      </c>
      <c r="Q129" s="44">
        <v>0</v>
      </c>
      <c r="R129" s="44">
        <v>0</v>
      </c>
      <c r="S129" s="343" t="s">
        <v>449</v>
      </c>
    </row>
    <row r="130" spans="1:26" s="37" customFormat="1">
      <c r="A130" s="34" t="s">
        <v>327</v>
      </c>
      <c r="B130" s="35" t="s">
        <v>328</v>
      </c>
      <c r="C130" s="44">
        <v>1</v>
      </c>
      <c r="D130" s="62">
        <f t="shared" si="3"/>
        <v>1</v>
      </c>
      <c r="E130" s="62">
        <f t="shared" si="4"/>
        <v>0</v>
      </c>
      <c r="F130" s="44">
        <v>0</v>
      </c>
      <c r="G130" s="44">
        <v>1</v>
      </c>
      <c r="H130" s="44">
        <v>0</v>
      </c>
      <c r="I130" s="44">
        <v>0</v>
      </c>
      <c r="J130" s="44">
        <v>1</v>
      </c>
      <c r="K130" s="44">
        <v>0</v>
      </c>
      <c r="L130" s="44">
        <v>0</v>
      </c>
      <c r="M130" s="44">
        <v>0</v>
      </c>
      <c r="N130" s="44">
        <v>1</v>
      </c>
      <c r="O130" s="44">
        <v>0</v>
      </c>
      <c r="P130" s="44">
        <v>0</v>
      </c>
      <c r="Q130" s="44">
        <v>0</v>
      </c>
      <c r="R130" s="44">
        <v>0</v>
      </c>
      <c r="S130" s="343" t="s">
        <v>449</v>
      </c>
    </row>
    <row r="131" spans="1:26" s="37" customFormat="1">
      <c r="A131" s="34" t="s">
        <v>484</v>
      </c>
      <c r="B131" s="35" t="s">
        <v>183</v>
      </c>
      <c r="C131" s="44">
        <v>3</v>
      </c>
      <c r="D131" s="62">
        <f t="shared" si="3"/>
        <v>3</v>
      </c>
      <c r="E131" s="62">
        <v>2</v>
      </c>
      <c r="F131" s="44"/>
      <c r="G131" s="44">
        <v>1</v>
      </c>
      <c r="H131" s="44"/>
      <c r="I131" s="44"/>
      <c r="J131" s="44">
        <v>1</v>
      </c>
      <c r="K131" s="44"/>
      <c r="L131" s="44"/>
      <c r="M131" s="44"/>
      <c r="N131" s="44">
        <v>3</v>
      </c>
      <c r="O131" s="44"/>
      <c r="P131" s="44"/>
      <c r="Q131" s="44">
        <v>2</v>
      </c>
      <c r="R131" s="44"/>
      <c r="S131" s="343" t="s">
        <v>453</v>
      </c>
    </row>
    <row r="132" spans="1:26" s="37" customFormat="1">
      <c r="A132" s="34" t="s">
        <v>335</v>
      </c>
      <c r="B132" s="35" t="s">
        <v>311</v>
      </c>
      <c r="C132" s="44">
        <v>5</v>
      </c>
      <c r="D132" s="62">
        <f t="shared" si="3"/>
        <v>5</v>
      </c>
      <c r="E132" s="62">
        <f t="shared" ref="E132:E133" si="5">P132+Q132+R132</f>
        <v>0</v>
      </c>
      <c r="F132" s="44"/>
      <c r="G132" s="44">
        <v>1</v>
      </c>
      <c r="H132" s="44"/>
      <c r="I132" s="44"/>
      <c r="J132" s="44">
        <v>2</v>
      </c>
      <c r="K132" s="44"/>
      <c r="L132" s="44"/>
      <c r="M132" s="44"/>
      <c r="N132" s="44">
        <v>1</v>
      </c>
      <c r="O132" s="44">
        <v>4</v>
      </c>
      <c r="P132" s="44"/>
      <c r="Q132" s="44"/>
      <c r="R132" s="44"/>
      <c r="S132" s="343" t="s">
        <v>453</v>
      </c>
    </row>
    <row r="133" spans="1:26" s="37" customFormat="1">
      <c r="A133" s="34" t="s">
        <v>327</v>
      </c>
      <c r="B133" s="345" t="s">
        <v>454</v>
      </c>
      <c r="C133" s="44">
        <v>1</v>
      </c>
      <c r="D133" s="62">
        <f t="shared" si="3"/>
        <v>1</v>
      </c>
      <c r="E133" s="62">
        <f t="shared" si="5"/>
        <v>0</v>
      </c>
      <c r="F133" s="44"/>
      <c r="G133" s="44"/>
      <c r="H133" s="44"/>
      <c r="I133" s="44"/>
      <c r="J133" s="44">
        <v>1</v>
      </c>
      <c r="K133" s="44"/>
      <c r="L133" s="44"/>
      <c r="M133" s="44"/>
      <c r="N133" s="44"/>
      <c r="O133" s="44">
        <v>1</v>
      </c>
      <c r="P133" s="44"/>
      <c r="Q133" s="44"/>
      <c r="R133" s="44"/>
      <c r="S133" s="343" t="s">
        <v>453</v>
      </c>
    </row>
    <row r="134" spans="1:26" customFormat="1" ht="9.75" customHeight="1">
      <c r="A134" s="369" t="s">
        <v>557</v>
      </c>
      <c r="B134" s="35" t="s">
        <v>183</v>
      </c>
      <c r="C134" s="347">
        <v>1</v>
      </c>
      <c r="D134" s="347"/>
      <c r="E134" s="347"/>
      <c r="F134" s="347"/>
      <c r="G134" s="347"/>
      <c r="H134" s="347"/>
      <c r="I134" s="347"/>
      <c r="J134" s="347"/>
      <c r="K134" s="347"/>
      <c r="L134" s="347"/>
      <c r="M134" s="347"/>
      <c r="N134" s="347"/>
      <c r="O134" s="347"/>
      <c r="P134" s="347"/>
      <c r="Q134" s="347"/>
      <c r="R134" s="347"/>
      <c r="S134" s="343" t="s">
        <v>455</v>
      </c>
      <c r="U134" s="384"/>
      <c r="V134" s="384"/>
      <c r="W134" s="384"/>
      <c r="X134" s="384"/>
      <c r="Y134" s="384"/>
      <c r="Z134" s="384"/>
    </row>
    <row r="135" spans="1:26" customFormat="1" ht="9.75" customHeight="1">
      <c r="A135" s="369" t="s">
        <v>502</v>
      </c>
      <c r="B135" s="35" t="s">
        <v>192</v>
      </c>
      <c r="C135" s="347">
        <v>1</v>
      </c>
      <c r="D135" s="347">
        <v>1</v>
      </c>
      <c r="E135" s="347"/>
      <c r="F135" s="347"/>
      <c r="G135" s="347">
        <v>1</v>
      </c>
      <c r="H135" s="347"/>
      <c r="I135" s="347"/>
      <c r="J135" s="347"/>
      <c r="K135" s="347"/>
      <c r="L135" s="347"/>
      <c r="M135" s="347"/>
      <c r="N135" s="347">
        <v>1</v>
      </c>
      <c r="O135" s="347"/>
      <c r="P135" s="347"/>
      <c r="Q135" s="347"/>
      <c r="R135" s="347"/>
      <c r="S135" s="343" t="s">
        <v>455</v>
      </c>
      <c r="U135" s="384"/>
      <c r="V135" s="384"/>
      <c r="W135" s="384"/>
      <c r="X135" s="384"/>
      <c r="Y135" s="384"/>
      <c r="Z135" s="384"/>
    </row>
    <row r="136" spans="1:26" customFormat="1" ht="9.75" customHeight="1">
      <c r="A136" s="385" t="s">
        <v>466</v>
      </c>
      <c r="B136" s="35" t="s">
        <v>154</v>
      </c>
      <c r="C136" s="352">
        <v>4</v>
      </c>
      <c r="D136" s="352">
        <v>3</v>
      </c>
      <c r="E136" s="352"/>
      <c r="F136" s="352"/>
      <c r="G136" s="352">
        <v>3</v>
      </c>
      <c r="H136" s="352">
        <v>1</v>
      </c>
      <c r="I136" s="352">
        <v>1</v>
      </c>
      <c r="J136" s="352">
        <v>1</v>
      </c>
      <c r="K136" s="352">
        <v>1</v>
      </c>
      <c r="L136" s="352">
        <v>1</v>
      </c>
      <c r="M136" s="352"/>
      <c r="N136" s="352">
        <v>3</v>
      </c>
      <c r="O136" s="352"/>
      <c r="P136" s="352"/>
      <c r="Q136" s="352"/>
      <c r="R136" s="352"/>
      <c r="S136" s="343" t="s">
        <v>455</v>
      </c>
      <c r="U136" s="384"/>
      <c r="V136" s="384"/>
      <c r="W136" s="384"/>
      <c r="X136" s="384"/>
      <c r="Y136" s="384"/>
      <c r="Z136" s="384"/>
    </row>
    <row r="137" spans="1:26" customFormat="1" ht="9.75" customHeight="1">
      <c r="A137" s="358" t="s">
        <v>335</v>
      </c>
      <c r="B137" s="35" t="s">
        <v>311</v>
      </c>
      <c r="C137" s="356">
        <v>8</v>
      </c>
      <c r="D137" s="356">
        <v>6</v>
      </c>
      <c r="E137" s="356"/>
      <c r="F137" s="356"/>
      <c r="G137" s="356">
        <v>6</v>
      </c>
      <c r="H137" s="356"/>
      <c r="I137" s="356"/>
      <c r="J137" s="356">
        <v>2</v>
      </c>
      <c r="K137" s="356">
        <v>1</v>
      </c>
      <c r="L137" s="356">
        <v>1</v>
      </c>
      <c r="M137" s="356">
        <v>1</v>
      </c>
      <c r="N137" s="356">
        <v>5</v>
      </c>
      <c r="O137" s="356"/>
      <c r="P137" s="356"/>
      <c r="Q137" s="356"/>
      <c r="R137" s="356"/>
      <c r="S137" s="343" t="s">
        <v>455</v>
      </c>
      <c r="U137" s="384"/>
      <c r="V137" s="384"/>
      <c r="W137" s="384"/>
      <c r="X137" s="384"/>
      <c r="Y137" s="384"/>
      <c r="Z137" s="384"/>
    </row>
    <row r="138" spans="1:26" customFormat="1" ht="9.75" customHeight="1">
      <c r="A138" s="358" t="s">
        <v>315</v>
      </c>
      <c r="B138" s="354" t="s">
        <v>146</v>
      </c>
      <c r="C138" s="356">
        <v>1</v>
      </c>
      <c r="D138" s="356">
        <v>1</v>
      </c>
      <c r="E138" s="356">
        <v>1</v>
      </c>
      <c r="F138" s="356"/>
      <c r="G138" s="356">
        <v>1</v>
      </c>
      <c r="H138" s="356"/>
      <c r="I138" s="356"/>
      <c r="J138" s="356">
        <v>1</v>
      </c>
      <c r="K138" s="356">
        <v>1</v>
      </c>
      <c r="L138" s="356">
        <v>1</v>
      </c>
      <c r="M138" s="356"/>
      <c r="N138" s="356">
        <v>1</v>
      </c>
      <c r="O138" s="356"/>
      <c r="P138" s="356"/>
      <c r="Q138" s="356">
        <v>1</v>
      </c>
      <c r="R138" s="356"/>
      <c r="S138" s="343" t="s">
        <v>455</v>
      </c>
      <c r="U138" s="384"/>
      <c r="V138" s="384"/>
      <c r="W138" s="384"/>
      <c r="X138" s="384"/>
      <c r="Y138" s="384"/>
      <c r="Z138" s="384"/>
    </row>
    <row r="139" spans="1:26" customFormat="1" ht="9.75" customHeight="1">
      <c r="A139" s="358" t="s">
        <v>302</v>
      </c>
      <c r="B139" s="44" t="s">
        <v>446</v>
      </c>
      <c r="C139" s="356">
        <v>4</v>
      </c>
      <c r="D139" s="356">
        <v>1</v>
      </c>
      <c r="E139" s="356"/>
      <c r="F139" s="356"/>
      <c r="G139" s="356">
        <v>1</v>
      </c>
      <c r="H139" s="356"/>
      <c r="I139" s="356"/>
      <c r="J139" s="356"/>
      <c r="K139" s="356"/>
      <c r="L139" s="356"/>
      <c r="M139" s="356">
        <v>1</v>
      </c>
      <c r="N139" s="356"/>
      <c r="O139" s="356"/>
      <c r="P139" s="356"/>
      <c r="Q139" s="356"/>
      <c r="R139" s="356"/>
      <c r="S139" s="343" t="s">
        <v>455</v>
      </c>
      <c r="U139" s="384"/>
      <c r="V139" s="384"/>
      <c r="W139" s="384"/>
      <c r="X139" s="384"/>
      <c r="Y139" s="384"/>
      <c r="Z139" s="384"/>
    </row>
    <row r="140" spans="1:26" customFormat="1" ht="9.75" customHeight="1">
      <c r="A140" s="358" t="s">
        <v>538</v>
      </c>
      <c r="B140" s="35" t="s">
        <v>458</v>
      </c>
      <c r="C140" s="356">
        <v>1</v>
      </c>
      <c r="D140" s="356">
        <v>1</v>
      </c>
      <c r="E140" s="356"/>
      <c r="F140" s="356"/>
      <c r="G140" s="356">
        <v>1</v>
      </c>
      <c r="H140" s="356"/>
      <c r="I140" s="356"/>
      <c r="J140" s="356"/>
      <c r="K140" s="356"/>
      <c r="L140" s="356"/>
      <c r="M140" s="356"/>
      <c r="N140" s="356">
        <v>1</v>
      </c>
      <c r="O140" s="356"/>
      <c r="P140" s="356"/>
      <c r="Q140" s="356"/>
      <c r="R140" s="356"/>
      <c r="S140" s="343" t="s">
        <v>455</v>
      </c>
      <c r="U140" s="384"/>
      <c r="V140" s="384"/>
      <c r="W140" s="384"/>
      <c r="X140" s="384"/>
      <c r="Y140" s="384"/>
      <c r="Z140" s="384"/>
    </row>
    <row r="141" spans="1:26" s="37" customFormat="1" ht="10.8" customHeight="1">
      <c r="A141" s="358" t="s">
        <v>335</v>
      </c>
      <c r="B141" s="35" t="s">
        <v>311</v>
      </c>
      <c r="C141" s="44">
        <v>4</v>
      </c>
      <c r="D141" s="44">
        <v>4</v>
      </c>
      <c r="E141" s="44"/>
      <c r="F141" s="44" t="s">
        <v>426</v>
      </c>
      <c r="G141" s="44"/>
      <c r="H141" s="44"/>
      <c r="I141" s="44"/>
      <c r="J141" s="44"/>
      <c r="K141" s="44"/>
      <c r="L141" s="44"/>
      <c r="M141" s="44"/>
      <c r="N141" s="44">
        <v>4</v>
      </c>
      <c r="O141" s="44"/>
      <c r="P141" s="44"/>
      <c r="Q141" s="44"/>
      <c r="R141" s="44"/>
      <c r="S141" s="37" t="s">
        <v>459</v>
      </c>
    </row>
    <row r="142" spans="1:26" s="37" customFormat="1">
      <c r="A142" s="34" t="s">
        <v>302</v>
      </c>
      <c r="B142" s="44" t="s">
        <v>446</v>
      </c>
      <c r="C142" s="44">
        <v>2</v>
      </c>
      <c r="D142" s="62">
        <f t="shared" ref="D142:D156" si="6">M142+N142+O142</f>
        <v>2</v>
      </c>
      <c r="E142" s="62">
        <f t="shared" ref="E142:E156" si="7">P142+Q142+R142</f>
        <v>0</v>
      </c>
      <c r="F142" s="44">
        <v>0</v>
      </c>
      <c r="G142" s="44">
        <v>2</v>
      </c>
      <c r="H142" s="44">
        <v>0</v>
      </c>
      <c r="I142" s="44">
        <v>0</v>
      </c>
      <c r="J142" s="44">
        <v>1</v>
      </c>
      <c r="K142" s="44">
        <v>0</v>
      </c>
      <c r="L142" s="44">
        <v>0</v>
      </c>
      <c r="M142" s="44">
        <v>0</v>
      </c>
      <c r="N142" s="44">
        <v>2</v>
      </c>
      <c r="O142" s="44">
        <v>0</v>
      </c>
      <c r="P142" s="44">
        <v>0</v>
      </c>
      <c r="Q142" s="44">
        <v>0</v>
      </c>
      <c r="R142" s="44">
        <v>0</v>
      </c>
      <c r="S142" s="343" t="s">
        <v>460</v>
      </c>
    </row>
    <row r="143" spans="1:26" s="37" customFormat="1">
      <c r="A143" s="34" t="s">
        <v>335</v>
      </c>
      <c r="B143" s="35" t="s">
        <v>311</v>
      </c>
      <c r="C143" s="44">
        <v>3</v>
      </c>
      <c r="D143" s="62">
        <f t="shared" si="6"/>
        <v>3</v>
      </c>
      <c r="E143" s="62">
        <f t="shared" si="7"/>
        <v>1</v>
      </c>
      <c r="F143" s="44">
        <v>0</v>
      </c>
      <c r="G143" s="44">
        <v>3</v>
      </c>
      <c r="H143" s="44">
        <v>0</v>
      </c>
      <c r="I143" s="44">
        <v>0</v>
      </c>
      <c r="J143" s="44">
        <v>1</v>
      </c>
      <c r="K143" s="44">
        <v>0</v>
      </c>
      <c r="L143" s="44">
        <v>0</v>
      </c>
      <c r="M143" s="44">
        <v>1</v>
      </c>
      <c r="N143" s="44">
        <v>2</v>
      </c>
      <c r="O143" s="44">
        <v>0</v>
      </c>
      <c r="P143" s="44">
        <v>0</v>
      </c>
      <c r="Q143" s="44">
        <v>1</v>
      </c>
      <c r="R143" s="44">
        <v>0</v>
      </c>
      <c r="S143" s="343" t="s">
        <v>460</v>
      </c>
    </row>
    <row r="144" spans="1:26" s="37" customFormat="1">
      <c r="A144" s="34" t="s">
        <v>502</v>
      </c>
      <c r="B144" s="35" t="s">
        <v>192</v>
      </c>
      <c r="C144" s="44">
        <v>1</v>
      </c>
      <c r="D144" s="62">
        <f>M144+N144+O144</f>
        <v>1</v>
      </c>
      <c r="E144" s="62">
        <f t="shared" si="7"/>
        <v>0</v>
      </c>
      <c r="F144" s="44">
        <v>0</v>
      </c>
      <c r="G144" s="44">
        <v>1</v>
      </c>
      <c r="H144" s="44">
        <v>0</v>
      </c>
      <c r="I144" s="44">
        <v>0</v>
      </c>
      <c r="J144" s="44">
        <v>1</v>
      </c>
      <c r="K144" s="44">
        <v>0</v>
      </c>
      <c r="L144" s="44">
        <v>0</v>
      </c>
      <c r="M144" s="44">
        <v>0</v>
      </c>
      <c r="N144" s="44">
        <v>0</v>
      </c>
      <c r="O144" s="44">
        <v>1</v>
      </c>
      <c r="P144" s="44">
        <v>0</v>
      </c>
      <c r="Q144" s="44">
        <v>0</v>
      </c>
      <c r="R144" s="44">
        <v>0</v>
      </c>
      <c r="S144" s="343" t="s">
        <v>460</v>
      </c>
    </row>
    <row r="145" spans="1:19" s="37" customFormat="1">
      <c r="A145" s="255" t="s">
        <v>461</v>
      </c>
      <c r="B145" s="35" t="s">
        <v>181</v>
      </c>
      <c r="C145" s="70">
        <v>1</v>
      </c>
      <c r="D145" s="62">
        <f t="shared" si="6"/>
        <v>1</v>
      </c>
      <c r="E145" s="62">
        <f t="shared" si="7"/>
        <v>0</v>
      </c>
      <c r="F145" s="70">
        <v>0</v>
      </c>
      <c r="G145" s="70">
        <v>1</v>
      </c>
      <c r="H145" s="70">
        <v>0</v>
      </c>
      <c r="I145" s="70">
        <v>0</v>
      </c>
      <c r="J145" s="70">
        <v>1</v>
      </c>
      <c r="K145" s="70">
        <v>0</v>
      </c>
      <c r="L145" s="70">
        <v>0</v>
      </c>
      <c r="M145" s="70">
        <v>0</v>
      </c>
      <c r="N145" s="70">
        <v>1</v>
      </c>
      <c r="O145" s="70">
        <v>0</v>
      </c>
      <c r="P145" s="70">
        <v>0</v>
      </c>
      <c r="Q145" s="70">
        <v>0</v>
      </c>
      <c r="R145" s="70">
        <v>0</v>
      </c>
      <c r="S145" s="343" t="s">
        <v>460</v>
      </c>
    </row>
    <row r="146" spans="1:19" s="37" customFormat="1">
      <c r="A146" s="79" t="s">
        <v>456</v>
      </c>
      <c r="B146" s="44" t="s">
        <v>446</v>
      </c>
      <c r="C146" s="44">
        <v>1</v>
      </c>
      <c r="D146" s="62">
        <f t="shared" si="6"/>
        <v>1</v>
      </c>
      <c r="E146" s="62">
        <f t="shared" si="7"/>
        <v>0</v>
      </c>
      <c r="F146" s="44"/>
      <c r="G146" s="44">
        <v>1</v>
      </c>
      <c r="H146" s="44"/>
      <c r="I146" s="44">
        <v>1</v>
      </c>
      <c r="J146" s="44"/>
      <c r="K146" s="44"/>
      <c r="L146" s="44"/>
      <c r="M146" s="44"/>
      <c r="N146" s="44"/>
      <c r="O146" s="44">
        <v>1</v>
      </c>
      <c r="P146" s="44"/>
      <c r="Q146" s="44"/>
      <c r="R146" s="44"/>
      <c r="S146" s="343" t="s">
        <v>462</v>
      </c>
    </row>
    <row r="147" spans="1:19" s="37" customFormat="1">
      <c r="A147" s="79" t="s">
        <v>145</v>
      </c>
      <c r="B147" s="354" t="s">
        <v>146</v>
      </c>
      <c r="C147" s="44">
        <v>1</v>
      </c>
      <c r="D147" s="62">
        <f t="shared" si="6"/>
        <v>1</v>
      </c>
      <c r="E147" s="62">
        <f t="shared" si="7"/>
        <v>0</v>
      </c>
      <c r="F147" s="44"/>
      <c r="G147" s="44">
        <v>1</v>
      </c>
      <c r="H147" s="44"/>
      <c r="I147" s="44">
        <v>1</v>
      </c>
      <c r="J147" s="44"/>
      <c r="K147" s="44"/>
      <c r="L147" s="44"/>
      <c r="M147" s="44"/>
      <c r="N147" s="44">
        <v>1</v>
      </c>
      <c r="O147" s="44"/>
      <c r="P147" s="44"/>
      <c r="Q147" s="44"/>
      <c r="R147" s="44"/>
      <c r="S147" s="343" t="s">
        <v>462</v>
      </c>
    </row>
    <row r="148" spans="1:19" s="37" customFormat="1">
      <c r="A148" s="79" t="s">
        <v>37</v>
      </c>
      <c r="B148" s="35" t="s">
        <v>38</v>
      </c>
      <c r="C148" s="44">
        <v>2</v>
      </c>
      <c r="D148" s="62">
        <f t="shared" si="6"/>
        <v>2</v>
      </c>
      <c r="E148" s="62">
        <f t="shared" si="7"/>
        <v>1</v>
      </c>
      <c r="F148" s="44"/>
      <c r="G148" s="44">
        <v>2</v>
      </c>
      <c r="H148" s="44">
        <v>1</v>
      </c>
      <c r="I148" s="44"/>
      <c r="J148" s="44">
        <v>1</v>
      </c>
      <c r="K148" s="44">
        <v>1</v>
      </c>
      <c r="L148" s="44"/>
      <c r="M148" s="44"/>
      <c r="N148" s="44">
        <v>2</v>
      </c>
      <c r="O148" s="44"/>
      <c r="P148" s="44"/>
      <c r="Q148" s="44">
        <v>1</v>
      </c>
      <c r="R148" s="44"/>
      <c r="S148" s="343" t="s">
        <v>462</v>
      </c>
    </row>
    <row r="149" spans="1:19" s="37" customFormat="1">
      <c r="A149" s="79" t="s">
        <v>191</v>
      </c>
      <c r="B149" s="35" t="s">
        <v>192</v>
      </c>
      <c r="C149" s="44">
        <v>2</v>
      </c>
      <c r="D149" s="62">
        <f t="shared" si="6"/>
        <v>2</v>
      </c>
      <c r="E149" s="62">
        <f t="shared" si="7"/>
        <v>0</v>
      </c>
      <c r="F149" s="44"/>
      <c r="G149" s="44">
        <v>2</v>
      </c>
      <c r="H149" s="44"/>
      <c r="I149" s="44"/>
      <c r="J149" s="44"/>
      <c r="K149" s="44">
        <v>1</v>
      </c>
      <c r="L149" s="44"/>
      <c r="M149" s="44"/>
      <c r="N149" s="44">
        <v>1</v>
      </c>
      <c r="O149" s="44">
        <v>1</v>
      </c>
      <c r="P149" s="44"/>
      <c r="Q149" s="44"/>
      <c r="R149" s="44"/>
      <c r="S149" s="343" t="s">
        <v>462</v>
      </c>
    </row>
    <row r="150" spans="1:19" s="37" customFormat="1" ht="20.399999999999999">
      <c r="A150" s="79" t="s">
        <v>539</v>
      </c>
      <c r="B150" s="35" t="s">
        <v>464</v>
      </c>
      <c r="C150" s="44">
        <v>1</v>
      </c>
      <c r="D150" s="62">
        <f t="shared" si="6"/>
        <v>1</v>
      </c>
      <c r="E150" s="62">
        <f t="shared" si="7"/>
        <v>0</v>
      </c>
      <c r="F150" s="44"/>
      <c r="G150" s="44">
        <v>1</v>
      </c>
      <c r="H150" s="44">
        <v>1</v>
      </c>
      <c r="I150" s="44"/>
      <c r="J150" s="44"/>
      <c r="K150" s="44"/>
      <c r="L150" s="44"/>
      <c r="M150" s="44"/>
      <c r="N150" s="44"/>
      <c r="O150" s="44">
        <v>1</v>
      </c>
      <c r="P150" s="44"/>
      <c r="Q150" s="44"/>
      <c r="R150" s="44"/>
      <c r="S150" s="343" t="s">
        <v>462</v>
      </c>
    </row>
    <row r="151" spans="1:19" s="37" customFormat="1" ht="20.399999999999999">
      <c r="A151" s="79" t="s">
        <v>385</v>
      </c>
      <c r="B151" s="35" t="s">
        <v>218</v>
      </c>
      <c r="C151" s="44">
        <v>1</v>
      </c>
      <c r="D151" s="62">
        <f t="shared" si="6"/>
        <v>1</v>
      </c>
      <c r="E151" s="62">
        <f t="shared" si="7"/>
        <v>1</v>
      </c>
      <c r="F151" s="44"/>
      <c r="G151" s="44">
        <v>1</v>
      </c>
      <c r="H151" s="44"/>
      <c r="I151" s="44"/>
      <c r="J151" s="44"/>
      <c r="K151" s="44"/>
      <c r="L151" s="44"/>
      <c r="M151" s="44">
        <v>1</v>
      </c>
      <c r="N151" s="44"/>
      <c r="O151" s="44"/>
      <c r="P151" s="44">
        <v>1</v>
      </c>
      <c r="Q151" s="44"/>
      <c r="R151" s="44"/>
      <c r="S151" s="343" t="s">
        <v>462</v>
      </c>
    </row>
    <row r="152" spans="1:19" s="37" customFormat="1">
      <c r="A152" s="34" t="s">
        <v>302</v>
      </c>
      <c r="B152" s="354" t="s">
        <v>446</v>
      </c>
      <c r="C152" s="44">
        <v>2</v>
      </c>
      <c r="D152" s="62">
        <f t="shared" si="6"/>
        <v>2</v>
      </c>
      <c r="E152" s="62">
        <f t="shared" si="7"/>
        <v>1</v>
      </c>
      <c r="F152" s="44">
        <v>0</v>
      </c>
      <c r="G152" s="44">
        <v>2</v>
      </c>
      <c r="H152" s="44">
        <v>0</v>
      </c>
      <c r="I152" s="44">
        <v>0</v>
      </c>
      <c r="J152" s="44">
        <v>1</v>
      </c>
      <c r="K152" s="44">
        <v>0</v>
      </c>
      <c r="L152" s="44">
        <v>0</v>
      </c>
      <c r="M152" s="44">
        <v>1</v>
      </c>
      <c r="N152" s="44">
        <v>1</v>
      </c>
      <c r="O152" s="44">
        <v>0</v>
      </c>
      <c r="P152" s="44">
        <v>1</v>
      </c>
      <c r="Q152" s="44">
        <v>0</v>
      </c>
      <c r="R152" s="44">
        <v>0</v>
      </c>
      <c r="S152" s="343" t="s">
        <v>465</v>
      </c>
    </row>
    <row r="153" spans="1:19" s="37" customFormat="1">
      <c r="A153" s="34" t="s">
        <v>335</v>
      </c>
      <c r="B153" s="35" t="s">
        <v>311</v>
      </c>
      <c r="C153" s="44">
        <v>3</v>
      </c>
      <c r="D153" s="62">
        <f t="shared" si="6"/>
        <v>3</v>
      </c>
      <c r="E153" s="62">
        <f t="shared" si="7"/>
        <v>0</v>
      </c>
      <c r="F153" s="44">
        <v>0</v>
      </c>
      <c r="G153" s="44">
        <v>3</v>
      </c>
      <c r="H153" s="44">
        <v>0</v>
      </c>
      <c r="I153" s="44">
        <v>0</v>
      </c>
      <c r="J153" s="44">
        <v>1</v>
      </c>
      <c r="K153" s="44">
        <v>0</v>
      </c>
      <c r="L153" s="44">
        <v>0</v>
      </c>
      <c r="M153" s="44">
        <v>1</v>
      </c>
      <c r="N153" s="44">
        <v>2</v>
      </c>
      <c r="O153" s="44">
        <v>0</v>
      </c>
      <c r="P153" s="44">
        <v>0</v>
      </c>
      <c r="Q153" s="44">
        <v>0</v>
      </c>
      <c r="R153" s="44">
        <v>0</v>
      </c>
      <c r="S153" s="343" t="s">
        <v>465</v>
      </c>
    </row>
    <row r="154" spans="1:19" s="37" customFormat="1">
      <c r="A154" s="34" t="s">
        <v>466</v>
      </c>
      <c r="B154" s="35" t="s">
        <v>154</v>
      </c>
      <c r="C154" s="44">
        <v>1</v>
      </c>
      <c r="D154" s="62">
        <f>M154+N154+O154</f>
        <v>1</v>
      </c>
      <c r="E154" s="62">
        <f t="shared" si="7"/>
        <v>0</v>
      </c>
      <c r="F154" s="44">
        <v>0</v>
      </c>
      <c r="G154" s="44">
        <v>1</v>
      </c>
      <c r="H154" s="44">
        <v>0</v>
      </c>
      <c r="I154" s="44">
        <v>0</v>
      </c>
      <c r="J154" s="44">
        <v>1</v>
      </c>
      <c r="K154" s="44">
        <v>0</v>
      </c>
      <c r="L154" s="44">
        <v>0</v>
      </c>
      <c r="M154" s="44">
        <v>0</v>
      </c>
      <c r="N154" s="44">
        <v>1</v>
      </c>
      <c r="O154" s="44">
        <v>0</v>
      </c>
      <c r="P154" s="44">
        <v>0</v>
      </c>
      <c r="Q154" s="44">
        <v>0</v>
      </c>
      <c r="R154" s="44">
        <v>0</v>
      </c>
      <c r="S154" s="343" t="s">
        <v>465</v>
      </c>
    </row>
    <row r="155" spans="1:19" s="37" customFormat="1">
      <c r="A155" s="34" t="s">
        <v>212</v>
      </c>
      <c r="B155" s="35" t="s">
        <v>126</v>
      </c>
      <c r="C155" s="44">
        <v>1</v>
      </c>
      <c r="D155" s="62">
        <f t="shared" si="6"/>
        <v>1</v>
      </c>
      <c r="E155" s="62">
        <f t="shared" si="7"/>
        <v>0</v>
      </c>
      <c r="F155" s="44">
        <v>0</v>
      </c>
      <c r="G155" s="44">
        <v>1</v>
      </c>
      <c r="H155" s="44">
        <v>0</v>
      </c>
      <c r="I155" s="44">
        <v>0</v>
      </c>
      <c r="J155" s="44">
        <v>0</v>
      </c>
      <c r="K155" s="44">
        <v>0</v>
      </c>
      <c r="L155" s="44">
        <v>0</v>
      </c>
      <c r="M155" s="44">
        <v>0</v>
      </c>
      <c r="N155" s="44">
        <v>1</v>
      </c>
      <c r="O155" s="44">
        <v>0</v>
      </c>
      <c r="P155" s="44">
        <v>0</v>
      </c>
      <c r="Q155" s="44">
        <v>0</v>
      </c>
      <c r="R155" s="44">
        <v>0</v>
      </c>
      <c r="S155" s="343" t="s">
        <v>465</v>
      </c>
    </row>
    <row r="156" spans="1:19" s="37" customFormat="1">
      <c r="A156" s="34" t="s">
        <v>327</v>
      </c>
      <c r="B156" s="44" t="s">
        <v>328</v>
      </c>
      <c r="C156" s="44">
        <v>1</v>
      </c>
      <c r="D156" s="62">
        <f t="shared" si="6"/>
        <v>1</v>
      </c>
      <c r="E156" s="62">
        <f t="shared" si="7"/>
        <v>0</v>
      </c>
      <c r="F156" s="44">
        <v>0</v>
      </c>
      <c r="G156" s="44">
        <v>0</v>
      </c>
      <c r="H156" s="44">
        <v>0</v>
      </c>
      <c r="I156" s="44">
        <v>0</v>
      </c>
      <c r="J156" s="44">
        <v>0</v>
      </c>
      <c r="K156" s="44">
        <v>0</v>
      </c>
      <c r="L156" s="44">
        <v>0</v>
      </c>
      <c r="M156" s="44">
        <v>0</v>
      </c>
      <c r="N156" s="44">
        <v>0</v>
      </c>
      <c r="O156" s="44">
        <v>1</v>
      </c>
      <c r="P156" s="44">
        <v>0</v>
      </c>
      <c r="Q156" s="44">
        <v>0</v>
      </c>
      <c r="R156" s="44">
        <v>0</v>
      </c>
      <c r="S156" s="343" t="s">
        <v>465</v>
      </c>
    </row>
    <row r="157" spans="1:19" s="37" customFormat="1">
      <c r="A157" s="79" t="s">
        <v>335</v>
      </c>
      <c r="B157" s="35" t="s">
        <v>311</v>
      </c>
      <c r="C157" s="9">
        <v>11</v>
      </c>
      <c r="D157" s="67">
        <f>M157+N157+O157</f>
        <v>11</v>
      </c>
      <c r="E157" s="67">
        <f>P157+Q157+R157</f>
        <v>0</v>
      </c>
      <c r="F157" s="9">
        <v>0</v>
      </c>
      <c r="G157" s="9">
        <v>11</v>
      </c>
      <c r="H157" s="9">
        <v>0</v>
      </c>
      <c r="I157" s="9">
        <v>0</v>
      </c>
      <c r="J157" s="9">
        <v>4</v>
      </c>
      <c r="K157" s="9">
        <v>0</v>
      </c>
      <c r="L157" s="9">
        <v>0</v>
      </c>
      <c r="M157" s="9">
        <v>1</v>
      </c>
      <c r="N157" s="9">
        <v>6</v>
      </c>
      <c r="O157" s="9">
        <v>4</v>
      </c>
      <c r="P157" s="9">
        <v>0</v>
      </c>
      <c r="Q157" s="9">
        <v>0</v>
      </c>
      <c r="R157" s="9">
        <v>0</v>
      </c>
      <c r="S157" s="343" t="s">
        <v>467</v>
      </c>
    </row>
    <row r="158" spans="1:19" s="37" customFormat="1">
      <c r="A158" s="79" t="s">
        <v>540</v>
      </c>
      <c r="B158" s="35" t="s">
        <v>220</v>
      </c>
      <c r="C158" s="44">
        <v>1</v>
      </c>
      <c r="D158" s="62">
        <f t="shared" ref="D158:D166" si="8">M158+N158+O158</f>
        <v>1</v>
      </c>
      <c r="E158" s="62">
        <f t="shared" ref="E158:E166" si="9">P158+Q158+R158</f>
        <v>0</v>
      </c>
      <c r="F158" s="44">
        <v>0</v>
      </c>
      <c r="G158" s="44">
        <v>1</v>
      </c>
      <c r="H158" s="44">
        <v>0</v>
      </c>
      <c r="I158" s="44">
        <v>0</v>
      </c>
      <c r="J158" s="44">
        <v>1</v>
      </c>
      <c r="K158" s="44">
        <v>0</v>
      </c>
      <c r="L158" s="44">
        <v>0</v>
      </c>
      <c r="M158" s="44">
        <v>0</v>
      </c>
      <c r="N158" s="44">
        <v>0</v>
      </c>
      <c r="O158" s="44">
        <v>1</v>
      </c>
      <c r="P158" s="44">
        <v>0</v>
      </c>
      <c r="Q158" s="44">
        <v>0</v>
      </c>
      <c r="R158" s="44">
        <v>0</v>
      </c>
      <c r="S158" s="343" t="s">
        <v>468</v>
      </c>
    </row>
    <row r="159" spans="1:19" s="37" customFormat="1">
      <c r="A159" s="79" t="s">
        <v>129</v>
      </c>
      <c r="B159" s="35" t="s">
        <v>130</v>
      </c>
      <c r="C159" s="44">
        <v>2</v>
      </c>
      <c r="D159" s="62">
        <f t="shared" si="8"/>
        <v>2</v>
      </c>
      <c r="E159" s="62">
        <f t="shared" si="9"/>
        <v>0</v>
      </c>
      <c r="F159" s="44">
        <v>0</v>
      </c>
      <c r="G159" s="44">
        <v>2</v>
      </c>
      <c r="H159" s="44">
        <v>0</v>
      </c>
      <c r="I159" s="44">
        <v>0</v>
      </c>
      <c r="J159" s="44">
        <v>2</v>
      </c>
      <c r="K159" s="44">
        <v>0</v>
      </c>
      <c r="L159" s="44">
        <v>0</v>
      </c>
      <c r="M159" s="44">
        <v>1</v>
      </c>
      <c r="N159" s="44">
        <v>1</v>
      </c>
      <c r="O159" s="44">
        <v>0</v>
      </c>
      <c r="P159" s="44">
        <v>0</v>
      </c>
      <c r="Q159" s="44">
        <v>0</v>
      </c>
      <c r="R159" s="44">
        <v>0</v>
      </c>
      <c r="S159" s="343" t="s">
        <v>468</v>
      </c>
    </row>
    <row r="160" spans="1:19" s="37" customFormat="1">
      <c r="A160" s="79" t="s">
        <v>456</v>
      </c>
      <c r="B160" s="35" t="s">
        <v>446</v>
      </c>
      <c r="C160" s="44">
        <v>3</v>
      </c>
      <c r="D160" s="62">
        <f t="shared" si="8"/>
        <v>1</v>
      </c>
      <c r="E160" s="62">
        <f>P160+Q160+R160</f>
        <v>2</v>
      </c>
      <c r="F160" s="44">
        <v>0</v>
      </c>
      <c r="G160" s="44">
        <v>1</v>
      </c>
      <c r="H160" s="44">
        <v>0</v>
      </c>
      <c r="I160" s="44">
        <v>0</v>
      </c>
      <c r="J160" s="44">
        <v>3</v>
      </c>
      <c r="K160" s="44">
        <v>0</v>
      </c>
      <c r="L160" s="44">
        <v>0</v>
      </c>
      <c r="M160" s="44">
        <v>0</v>
      </c>
      <c r="N160" s="44">
        <v>1</v>
      </c>
      <c r="O160" s="44">
        <v>0</v>
      </c>
      <c r="P160" s="44">
        <v>0</v>
      </c>
      <c r="Q160" s="44">
        <v>2</v>
      </c>
      <c r="R160" s="44">
        <v>0</v>
      </c>
      <c r="S160" s="343" t="s">
        <v>468</v>
      </c>
    </row>
    <row r="161" spans="1:19" s="37" customFormat="1">
      <c r="A161" s="79" t="s">
        <v>469</v>
      </c>
      <c r="B161" s="354" t="s">
        <v>470</v>
      </c>
      <c r="C161" s="44">
        <v>2</v>
      </c>
      <c r="D161" s="62">
        <f t="shared" si="8"/>
        <v>1</v>
      </c>
      <c r="E161" s="62">
        <f t="shared" si="9"/>
        <v>0</v>
      </c>
      <c r="F161" s="44">
        <v>0</v>
      </c>
      <c r="G161" s="44">
        <v>1</v>
      </c>
      <c r="H161" s="44">
        <v>0</v>
      </c>
      <c r="I161" s="44">
        <v>0</v>
      </c>
      <c r="J161" s="44">
        <v>0</v>
      </c>
      <c r="K161" s="44">
        <v>0</v>
      </c>
      <c r="L161" s="44">
        <v>0</v>
      </c>
      <c r="M161" s="44">
        <v>1</v>
      </c>
      <c r="N161" s="44">
        <v>0</v>
      </c>
      <c r="O161" s="44">
        <v>0</v>
      </c>
      <c r="P161" s="44">
        <v>0</v>
      </c>
      <c r="Q161" s="44">
        <v>0</v>
      </c>
      <c r="R161" s="44">
        <v>0</v>
      </c>
      <c r="S161" s="343" t="s">
        <v>468</v>
      </c>
    </row>
    <row r="162" spans="1:19" s="37" customFormat="1">
      <c r="A162" s="79" t="s">
        <v>145</v>
      </c>
      <c r="B162" s="354" t="s">
        <v>146</v>
      </c>
      <c r="C162" s="44">
        <v>3</v>
      </c>
      <c r="D162" s="62">
        <f t="shared" si="8"/>
        <v>2</v>
      </c>
      <c r="E162" s="62">
        <f t="shared" si="9"/>
        <v>0</v>
      </c>
      <c r="F162" s="44">
        <v>0</v>
      </c>
      <c r="G162" s="44">
        <v>2</v>
      </c>
      <c r="H162" s="44">
        <v>0</v>
      </c>
      <c r="I162" s="44">
        <v>0</v>
      </c>
      <c r="J162" s="44">
        <v>3</v>
      </c>
      <c r="K162" s="44">
        <v>0</v>
      </c>
      <c r="L162" s="44">
        <v>0</v>
      </c>
      <c r="M162" s="44">
        <v>0</v>
      </c>
      <c r="N162" s="44">
        <v>2</v>
      </c>
      <c r="O162" s="44">
        <v>0</v>
      </c>
      <c r="P162" s="44">
        <v>0</v>
      </c>
      <c r="Q162" s="44">
        <v>0</v>
      </c>
      <c r="R162" s="44">
        <v>0</v>
      </c>
      <c r="S162" s="343" t="s">
        <v>468</v>
      </c>
    </row>
    <row r="163" spans="1:19" s="37" customFormat="1">
      <c r="A163" s="79" t="s">
        <v>541</v>
      </c>
      <c r="B163" s="35" t="s">
        <v>179</v>
      </c>
      <c r="C163" s="44">
        <v>1</v>
      </c>
      <c r="D163" s="62">
        <f t="shared" si="8"/>
        <v>0</v>
      </c>
      <c r="E163" s="62">
        <f t="shared" si="9"/>
        <v>0</v>
      </c>
      <c r="F163" s="44">
        <v>0</v>
      </c>
      <c r="G163" s="44">
        <v>1</v>
      </c>
      <c r="H163" s="44">
        <v>0</v>
      </c>
      <c r="I163" s="44">
        <v>0</v>
      </c>
      <c r="J163" s="44">
        <v>1</v>
      </c>
      <c r="K163" s="44">
        <v>0</v>
      </c>
      <c r="L163" s="44">
        <v>0</v>
      </c>
      <c r="M163" s="44">
        <v>0</v>
      </c>
      <c r="N163" s="44">
        <v>0</v>
      </c>
      <c r="O163" s="44">
        <v>0</v>
      </c>
      <c r="P163" s="44">
        <v>0</v>
      </c>
      <c r="Q163" s="44">
        <v>0</v>
      </c>
      <c r="R163" s="44">
        <v>0</v>
      </c>
      <c r="S163" s="343" t="s">
        <v>468</v>
      </c>
    </row>
    <row r="164" spans="1:19" s="37" customFormat="1">
      <c r="A164" s="79" t="s">
        <v>153</v>
      </c>
      <c r="B164" s="35" t="s">
        <v>154</v>
      </c>
      <c r="C164" s="44">
        <v>1</v>
      </c>
      <c r="D164" s="62">
        <f t="shared" si="8"/>
        <v>1</v>
      </c>
      <c r="E164" s="62">
        <f t="shared" si="9"/>
        <v>0</v>
      </c>
      <c r="F164" s="44">
        <v>0</v>
      </c>
      <c r="G164" s="44">
        <v>1</v>
      </c>
      <c r="H164" s="44">
        <v>0</v>
      </c>
      <c r="I164" s="44">
        <v>0</v>
      </c>
      <c r="J164" s="44">
        <v>1</v>
      </c>
      <c r="K164" s="44">
        <v>0</v>
      </c>
      <c r="L164" s="44">
        <v>0</v>
      </c>
      <c r="M164" s="44">
        <v>1</v>
      </c>
      <c r="N164" s="44">
        <v>0</v>
      </c>
      <c r="O164" s="44">
        <v>0</v>
      </c>
      <c r="P164" s="44">
        <v>0</v>
      </c>
      <c r="Q164" s="44">
        <v>0</v>
      </c>
      <c r="R164" s="44">
        <v>0</v>
      </c>
      <c r="S164" s="343" t="s">
        <v>468</v>
      </c>
    </row>
    <row r="165" spans="1:19" s="37" customFormat="1">
      <c r="A165" s="79" t="s">
        <v>471</v>
      </c>
      <c r="B165" s="35" t="s">
        <v>296</v>
      </c>
      <c r="C165" s="44">
        <v>6</v>
      </c>
      <c r="D165" s="62">
        <f t="shared" si="8"/>
        <v>4</v>
      </c>
      <c r="E165" s="62">
        <f t="shared" si="9"/>
        <v>4</v>
      </c>
      <c r="F165" s="44">
        <v>0</v>
      </c>
      <c r="G165" s="44">
        <v>3</v>
      </c>
      <c r="H165" s="44">
        <v>0</v>
      </c>
      <c r="I165" s="44">
        <v>0</v>
      </c>
      <c r="J165" s="44">
        <v>6</v>
      </c>
      <c r="K165" s="44">
        <v>0</v>
      </c>
      <c r="L165" s="44">
        <v>0</v>
      </c>
      <c r="M165" s="44">
        <v>2</v>
      </c>
      <c r="N165" s="44">
        <v>0</v>
      </c>
      <c r="O165" s="44">
        <v>2</v>
      </c>
      <c r="P165" s="44">
        <v>2</v>
      </c>
      <c r="Q165" s="44">
        <v>1</v>
      </c>
      <c r="R165" s="44">
        <v>1</v>
      </c>
      <c r="S165" s="343" t="s">
        <v>468</v>
      </c>
    </row>
    <row r="166" spans="1:19" s="37" customFormat="1">
      <c r="A166" s="79" t="s">
        <v>472</v>
      </c>
      <c r="B166" s="44" t="s">
        <v>311</v>
      </c>
      <c r="C166" s="44">
        <v>5</v>
      </c>
      <c r="D166" s="62">
        <f t="shared" si="8"/>
        <v>4</v>
      </c>
      <c r="E166" s="62">
        <f t="shared" si="9"/>
        <v>0</v>
      </c>
      <c r="F166" s="44">
        <v>0</v>
      </c>
      <c r="G166" s="44">
        <v>4</v>
      </c>
      <c r="H166" s="44">
        <v>0</v>
      </c>
      <c r="I166" s="44">
        <v>0</v>
      </c>
      <c r="J166" s="44">
        <v>5</v>
      </c>
      <c r="K166" s="44">
        <v>0</v>
      </c>
      <c r="L166" s="44">
        <v>0</v>
      </c>
      <c r="M166" s="44">
        <v>1</v>
      </c>
      <c r="N166" s="44">
        <v>3</v>
      </c>
      <c r="O166" s="44">
        <v>0</v>
      </c>
      <c r="P166" s="44">
        <v>0</v>
      </c>
      <c r="Q166" s="44">
        <v>0</v>
      </c>
      <c r="R166" s="44">
        <v>0</v>
      </c>
      <c r="S166" s="343" t="s">
        <v>468</v>
      </c>
    </row>
    <row r="167" spans="1:19" s="37" customFormat="1">
      <c r="A167" s="386" t="s">
        <v>473</v>
      </c>
      <c r="B167" s="44" t="s">
        <v>140</v>
      </c>
      <c r="C167" s="31">
        <v>5</v>
      </c>
      <c r="D167" s="326">
        <v>5</v>
      </c>
      <c r="E167" s="326">
        <v>3</v>
      </c>
      <c r="F167" s="31"/>
      <c r="G167" s="31">
        <v>5</v>
      </c>
      <c r="H167" s="31">
        <v>2</v>
      </c>
      <c r="I167" s="31"/>
      <c r="J167" s="31">
        <v>2</v>
      </c>
      <c r="K167" s="31">
        <v>1</v>
      </c>
      <c r="L167" s="31"/>
      <c r="M167" s="31">
        <v>1</v>
      </c>
      <c r="N167" s="31">
        <v>4</v>
      </c>
      <c r="O167" s="31"/>
      <c r="P167" s="31">
        <v>1</v>
      </c>
      <c r="Q167" s="31">
        <v>2</v>
      </c>
      <c r="R167" s="31"/>
      <c r="S167" s="343" t="s">
        <v>474</v>
      </c>
    </row>
    <row r="168" spans="1:19" s="37" customFormat="1">
      <c r="A168" s="79" t="s">
        <v>456</v>
      </c>
      <c r="B168" s="44" t="s">
        <v>446</v>
      </c>
      <c r="C168" s="44">
        <v>3</v>
      </c>
      <c r="D168" s="62">
        <f t="shared" ref="D168:D201" si="10">M168+N168+O168</f>
        <v>1</v>
      </c>
      <c r="E168" s="62">
        <f t="shared" ref="E168:E202" si="11">P168+Q168+R168</f>
        <v>0</v>
      </c>
      <c r="F168" s="44"/>
      <c r="G168" s="44">
        <v>1</v>
      </c>
      <c r="H168" s="44"/>
      <c r="I168" s="44"/>
      <c r="J168" s="44">
        <v>1</v>
      </c>
      <c r="K168" s="44"/>
      <c r="L168" s="44"/>
      <c r="M168" s="44"/>
      <c r="N168" s="44"/>
      <c r="O168" s="44">
        <v>1</v>
      </c>
      <c r="P168" s="44"/>
      <c r="Q168" s="44"/>
      <c r="R168" s="44"/>
      <c r="S168" s="343" t="s">
        <v>475</v>
      </c>
    </row>
    <row r="169" spans="1:19" s="37" customFormat="1">
      <c r="A169" s="79" t="s">
        <v>145</v>
      </c>
      <c r="B169" s="354" t="s">
        <v>146</v>
      </c>
      <c r="C169" s="44">
        <v>1</v>
      </c>
      <c r="D169" s="62">
        <f t="shared" si="10"/>
        <v>1</v>
      </c>
      <c r="E169" s="62">
        <f t="shared" si="11"/>
        <v>1</v>
      </c>
      <c r="F169" s="44"/>
      <c r="G169" s="44">
        <v>1</v>
      </c>
      <c r="H169" s="44"/>
      <c r="I169" s="44"/>
      <c r="J169" s="44">
        <v>1</v>
      </c>
      <c r="K169" s="44"/>
      <c r="L169" s="44"/>
      <c r="M169" s="44"/>
      <c r="N169" s="44"/>
      <c r="O169" s="44">
        <v>1</v>
      </c>
      <c r="P169" s="44"/>
      <c r="Q169" s="44"/>
      <c r="R169" s="44">
        <v>1</v>
      </c>
      <c r="S169" s="343" t="s">
        <v>475</v>
      </c>
    </row>
    <row r="170" spans="1:19" s="37" customFormat="1">
      <c r="A170" s="79" t="s">
        <v>283</v>
      </c>
      <c r="B170" s="354" t="s">
        <v>284</v>
      </c>
      <c r="C170" s="44">
        <v>3</v>
      </c>
      <c r="D170" s="62">
        <f t="shared" si="10"/>
        <v>2</v>
      </c>
      <c r="E170" s="62">
        <f t="shared" si="11"/>
        <v>1</v>
      </c>
      <c r="F170" s="44"/>
      <c r="G170" s="44">
        <v>2</v>
      </c>
      <c r="H170" s="44"/>
      <c r="I170" s="44"/>
      <c r="J170" s="44">
        <v>2</v>
      </c>
      <c r="K170" s="44"/>
      <c r="L170" s="44"/>
      <c r="M170" s="44"/>
      <c r="N170" s="44">
        <v>2</v>
      </c>
      <c r="O170" s="44"/>
      <c r="P170" s="44"/>
      <c r="Q170" s="44">
        <v>1</v>
      </c>
      <c r="R170" s="44"/>
      <c r="S170" s="343" t="s">
        <v>475</v>
      </c>
    </row>
    <row r="171" spans="1:19" s="37" customFormat="1">
      <c r="A171" s="79" t="s">
        <v>476</v>
      </c>
      <c r="B171" s="44" t="s">
        <v>470</v>
      </c>
      <c r="C171" s="44">
        <v>1</v>
      </c>
      <c r="D171" s="62">
        <f t="shared" si="10"/>
        <v>1</v>
      </c>
      <c r="E171" s="62">
        <f t="shared" si="11"/>
        <v>0</v>
      </c>
      <c r="F171" s="44">
        <v>1</v>
      </c>
      <c r="G171" s="44">
        <v>1</v>
      </c>
      <c r="H171" s="44">
        <v>1</v>
      </c>
      <c r="I171" s="44"/>
      <c r="J171" s="44"/>
      <c r="K171" s="44"/>
      <c r="L171" s="44"/>
      <c r="M171" s="44"/>
      <c r="N171" s="44">
        <v>1</v>
      </c>
      <c r="O171" s="44"/>
      <c r="P171" s="44"/>
      <c r="Q171" s="44"/>
      <c r="R171" s="44"/>
      <c r="S171" s="343" t="s">
        <v>475</v>
      </c>
    </row>
    <row r="172" spans="1:19" s="37" customFormat="1">
      <c r="A172" s="79" t="s">
        <v>125</v>
      </c>
      <c r="B172" s="44" t="s">
        <v>126</v>
      </c>
      <c r="C172" s="44">
        <v>2</v>
      </c>
      <c r="D172" s="62">
        <f t="shared" si="10"/>
        <v>1</v>
      </c>
      <c r="E172" s="62">
        <f t="shared" si="11"/>
        <v>0</v>
      </c>
      <c r="F172" s="44"/>
      <c r="G172" s="44">
        <v>1</v>
      </c>
      <c r="H172" s="44"/>
      <c r="I172" s="44"/>
      <c r="J172" s="44">
        <v>1</v>
      </c>
      <c r="K172" s="44">
        <v>1</v>
      </c>
      <c r="L172" s="44"/>
      <c r="M172" s="44"/>
      <c r="N172" s="44">
        <v>1</v>
      </c>
      <c r="O172" s="44"/>
      <c r="P172" s="44"/>
      <c r="Q172" s="44"/>
      <c r="R172" s="44"/>
      <c r="S172" s="343" t="s">
        <v>475</v>
      </c>
    </row>
    <row r="173" spans="1:19" s="37" customFormat="1">
      <c r="A173" s="79" t="s">
        <v>182</v>
      </c>
      <c r="B173" s="35" t="s">
        <v>183</v>
      </c>
      <c r="C173" s="44">
        <v>2</v>
      </c>
      <c r="D173" s="62">
        <f t="shared" si="10"/>
        <v>0</v>
      </c>
      <c r="E173" s="62">
        <f t="shared" si="11"/>
        <v>0</v>
      </c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343" t="s">
        <v>475</v>
      </c>
    </row>
    <row r="174" spans="1:19" s="37" customFormat="1">
      <c r="A174" s="79" t="s">
        <v>477</v>
      </c>
      <c r="B174" s="44" t="s">
        <v>328</v>
      </c>
      <c r="C174" s="44">
        <v>1</v>
      </c>
      <c r="D174" s="44">
        <f t="shared" si="10"/>
        <v>1</v>
      </c>
      <c r="E174" s="44">
        <f t="shared" si="11"/>
        <v>0</v>
      </c>
      <c r="F174" s="44"/>
      <c r="G174" s="44"/>
      <c r="H174" s="44"/>
      <c r="I174" s="44"/>
      <c r="J174" s="44"/>
      <c r="K174" s="44"/>
      <c r="L174" s="44"/>
      <c r="M174" s="44"/>
      <c r="N174" s="44"/>
      <c r="O174" s="44">
        <v>1</v>
      </c>
      <c r="P174" s="44"/>
      <c r="Q174" s="44"/>
      <c r="R174" s="44"/>
      <c r="S174" s="343" t="s">
        <v>475</v>
      </c>
    </row>
    <row r="175" spans="1:19" s="37" customFormat="1">
      <c r="A175" s="79" t="s">
        <v>127</v>
      </c>
      <c r="B175" s="44" t="s">
        <v>128</v>
      </c>
      <c r="C175" s="44">
        <v>2</v>
      </c>
      <c r="D175" s="44">
        <f t="shared" si="10"/>
        <v>1</v>
      </c>
      <c r="E175" s="44">
        <f t="shared" si="11"/>
        <v>0</v>
      </c>
      <c r="F175" s="44"/>
      <c r="G175" s="44">
        <v>1</v>
      </c>
      <c r="H175" s="44"/>
      <c r="I175" s="44"/>
      <c r="J175" s="44">
        <v>1</v>
      </c>
      <c r="K175" s="44"/>
      <c r="L175" s="44"/>
      <c r="M175" s="44">
        <v>1</v>
      </c>
      <c r="N175" s="44"/>
      <c r="O175" s="44"/>
      <c r="P175" s="44"/>
      <c r="Q175" s="44"/>
      <c r="R175" s="44"/>
      <c r="S175" s="343" t="s">
        <v>475</v>
      </c>
    </row>
    <row r="176" spans="1:19" s="37" customFormat="1">
      <c r="A176" s="79" t="s">
        <v>260</v>
      </c>
      <c r="B176" s="44" t="s">
        <v>311</v>
      </c>
      <c r="C176" s="44">
        <v>3</v>
      </c>
      <c r="D176" s="44">
        <f t="shared" si="10"/>
        <v>1</v>
      </c>
      <c r="E176" s="44">
        <f t="shared" si="11"/>
        <v>0</v>
      </c>
      <c r="F176" s="44"/>
      <c r="G176" s="44"/>
      <c r="H176" s="44"/>
      <c r="I176" s="44"/>
      <c r="J176" s="44">
        <v>1</v>
      </c>
      <c r="K176" s="44"/>
      <c r="L176" s="44"/>
      <c r="M176" s="44"/>
      <c r="N176" s="44"/>
      <c r="O176" s="44">
        <v>1</v>
      </c>
      <c r="P176" s="44"/>
      <c r="Q176" s="44"/>
      <c r="R176" s="44"/>
      <c r="S176" s="343" t="s">
        <v>475</v>
      </c>
    </row>
    <row r="177" spans="1:19" s="37" customFormat="1">
      <c r="A177" s="79" t="s">
        <v>129</v>
      </c>
      <c r="B177" s="35" t="s">
        <v>130</v>
      </c>
      <c r="C177" s="44">
        <v>1</v>
      </c>
      <c r="D177" s="44">
        <f t="shared" si="10"/>
        <v>1</v>
      </c>
      <c r="E177" s="44">
        <f t="shared" si="11"/>
        <v>0</v>
      </c>
      <c r="F177" s="44">
        <v>0</v>
      </c>
      <c r="G177" s="44">
        <v>1</v>
      </c>
      <c r="H177" s="44">
        <v>1</v>
      </c>
      <c r="I177" s="44">
        <v>0</v>
      </c>
      <c r="J177" s="44">
        <v>0</v>
      </c>
      <c r="K177" s="44">
        <v>0</v>
      </c>
      <c r="L177" s="44">
        <v>0</v>
      </c>
      <c r="M177" s="44">
        <v>0</v>
      </c>
      <c r="N177" s="44">
        <v>1</v>
      </c>
      <c r="O177" s="44">
        <v>0</v>
      </c>
      <c r="P177" s="44">
        <v>0</v>
      </c>
      <c r="Q177" s="44">
        <v>0</v>
      </c>
      <c r="R177" s="44">
        <v>0</v>
      </c>
      <c r="S177" s="343" t="s">
        <v>478</v>
      </c>
    </row>
    <row r="178" spans="1:19" s="37" customFormat="1">
      <c r="A178" s="79" t="s">
        <v>137</v>
      </c>
      <c r="B178" s="35" t="s">
        <v>479</v>
      </c>
      <c r="C178" s="44">
        <v>2</v>
      </c>
      <c r="D178" s="44">
        <f t="shared" si="10"/>
        <v>2</v>
      </c>
      <c r="E178" s="44">
        <f t="shared" si="11"/>
        <v>1</v>
      </c>
      <c r="F178" s="44">
        <v>0</v>
      </c>
      <c r="G178" s="44">
        <v>2</v>
      </c>
      <c r="H178" s="44">
        <v>1</v>
      </c>
      <c r="I178" s="44">
        <v>0</v>
      </c>
      <c r="J178" s="44">
        <v>1</v>
      </c>
      <c r="K178" s="44">
        <v>1</v>
      </c>
      <c r="L178" s="44">
        <v>0</v>
      </c>
      <c r="M178" s="44">
        <v>0</v>
      </c>
      <c r="N178" s="44">
        <v>2</v>
      </c>
      <c r="O178" s="44">
        <v>0</v>
      </c>
      <c r="P178" s="44">
        <v>0</v>
      </c>
      <c r="Q178" s="44">
        <v>1</v>
      </c>
      <c r="R178" s="44">
        <v>0</v>
      </c>
      <c r="S178" s="343" t="s">
        <v>478</v>
      </c>
    </row>
    <row r="179" spans="1:19" s="37" customFormat="1">
      <c r="A179" s="79" t="s">
        <v>480</v>
      </c>
      <c r="B179" s="35" t="s">
        <v>481</v>
      </c>
      <c r="C179" s="44">
        <v>1</v>
      </c>
      <c r="D179" s="44">
        <f t="shared" si="10"/>
        <v>1</v>
      </c>
      <c r="E179" s="44">
        <f t="shared" si="11"/>
        <v>0</v>
      </c>
      <c r="F179" s="44">
        <v>0</v>
      </c>
      <c r="G179" s="44">
        <v>1</v>
      </c>
      <c r="H179" s="44">
        <v>0</v>
      </c>
      <c r="I179" s="44">
        <v>0</v>
      </c>
      <c r="J179" s="44">
        <v>1</v>
      </c>
      <c r="K179" s="44">
        <v>0</v>
      </c>
      <c r="L179" s="44">
        <v>0</v>
      </c>
      <c r="M179" s="44">
        <v>0</v>
      </c>
      <c r="N179" s="44">
        <v>0</v>
      </c>
      <c r="O179" s="44">
        <v>1</v>
      </c>
      <c r="P179" s="44">
        <v>0</v>
      </c>
      <c r="Q179" s="44">
        <v>0</v>
      </c>
      <c r="R179" s="44">
        <v>0</v>
      </c>
      <c r="S179" s="343" t="s">
        <v>478</v>
      </c>
    </row>
    <row r="180" spans="1:19" s="37" customFormat="1">
      <c r="A180" s="79" t="s">
        <v>131</v>
      </c>
      <c r="B180" s="35" t="s">
        <v>132</v>
      </c>
      <c r="C180" s="44">
        <v>2</v>
      </c>
      <c r="D180" s="44">
        <f t="shared" si="10"/>
        <v>2</v>
      </c>
      <c r="E180" s="44">
        <f t="shared" si="11"/>
        <v>1</v>
      </c>
      <c r="F180" s="44">
        <v>0</v>
      </c>
      <c r="G180" s="44">
        <v>2</v>
      </c>
      <c r="H180" s="44">
        <v>1</v>
      </c>
      <c r="I180" s="44">
        <v>1</v>
      </c>
      <c r="J180" s="44">
        <v>0</v>
      </c>
      <c r="K180" s="44">
        <v>0</v>
      </c>
      <c r="L180" s="44">
        <v>0</v>
      </c>
      <c r="M180" s="44">
        <v>0</v>
      </c>
      <c r="N180" s="44">
        <v>2</v>
      </c>
      <c r="O180" s="44">
        <v>0</v>
      </c>
      <c r="P180" s="44">
        <v>0</v>
      </c>
      <c r="Q180" s="44">
        <v>1</v>
      </c>
      <c r="R180" s="44">
        <v>0</v>
      </c>
      <c r="S180" s="343" t="s">
        <v>478</v>
      </c>
    </row>
    <row r="181" spans="1:19" s="37" customFormat="1">
      <c r="A181" s="79" t="s">
        <v>260</v>
      </c>
      <c r="B181" s="44" t="s">
        <v>311</v>
      </c>
      <c r="C181" s="44">
        <v>2</v>
      </c>
      <c r="D181" s="44">
        <f t="shared" si="10"/>
        <v>2</v>
      </c>
      <c r="E181" s="44">
        <f t="shared" si="11"/>
        <v>0</v>
      </c>
      <c r="F181" s="44">
        <v>0</v>
      </c>
      <c r="G181" s="44">
        <v>1</v>
      </c>
      <c r="H181" s="44">
        <v>0</v>
      </c>
      <c r="I181" s="44">
        <v>0</v>
      </c>
      <c r="J181" s="44">
        <v>1</v>
      </c>
      <c r="K181" s="44">
        <v>1</v>
      </c>
      <c r="L181" s="44">
        <v>0</v>
      </c>
      <c r="M181" s="44">
        <v>0</v>
      </c>
      <c r="N181" s="44">
        <v>2</v>
      </c>
      <c r="O181" s="44">
        <v>0</v>
      </c>
      <c r="P181" s="44">
        <v>0</v>
      </c>
      <c r="Q181" s="44">
        <v>0</v>
      </c>
      <c r="R181" s="44">
        <v>0</v>
      </c>
      <c r="S181" s="343" t="s">
        <v>478</v>
      </c>
    </row>
    <row r="182" spans="1:19" s="37" customFormat="1">
      <c r="A182" s="34" t="s">
        <v>260</v>
      </c>
      <c r="B182" s="44" t="s">
        <v>311</v>
      </c>
      <c r="C182" s="44">
        <v>3</v>
      </c>
      <c r="D182" s="62">
        <f t="shared" si="10"/>
        <v>1</v>
      </c>
      <c r="E182" s="62">
        <f t="shared" si="11"/>
        <v>0</v>
      </c>
      <c r="F182" s="44"/>
      <c r="G182" s="44">
        <v>1</v>
      </c>
      <c r="H182" s="44"/>
      <c r="I182" s="44"/>
      <c r="J182" s="44">
        <v>0</v>
      </c>
      <c r="K182" s="44"/>
      <c r="L182" s="44"/>
      <c r="M182" s="44"/>
      <c r="N182" s="44">
        <v>1</v>
      </c>
      <c r="O182" s="44"/>
      <c r="P182" s="44"/>
      <c r="Q182" s="44"/>
      <c r="R182" s="44"/>
      <c r="S182" s="343" t="s">
        <v>482</v>
      </c>
    </row>
    <row r="183" spans="1:19" s="37" customFormat="1">
      <c r="A183" s="34" t="s">
        <v>456</v>
      </c>
      <c r="B183" s="35" t="s">
        <v>483</v>
      </c>
      <c r="C183" s="44">
        <v>4</v>
      </c>
      <c r="D183" s="62">
        <f t="shared" si="10"/>
        <v>2</v>
      </c>
      <c r="E183" s="62">
        <f t="shared" si="11"/>
        <v>1</v>
      </c>
      <c r="F183" s="44"/>
      <c r="G183" s="44">
        <v>2</v>
      </c>
      <c r="H183" s="44"/>
      <c r="I183" s="44"/>
      <c r="J183" s="44">
        <v>0</v>
      </c>
      <c r="K183" s="44"/>
      <c r="L183" s="44"/>
      <c r="M183" s="44">
        <v>1</v>
      </c>
      <c r="N183" s="44">
        <v>0</v>
      </c>
      <c r="O183" s="44">
        <v>1</v>
      </c>
      <c r="P183" s="44">
        <v>1</v>
      </c>
      <c r="Q183" s="44"/>
      <c r="R183" s="44"/>
      <c r="S183" s="343" t="s">
        <v>482</v>
      </c>
    </row>
    <row r="184" spans="1:19" s="37" customFormat="1">
      <c r="A184" s="34" t="s">
        <v>542</v>
      </c>
      <c r="B184" s="35" t="s">
        <v>192</v>
      </c>
      <c r="C184" s="44">
        <v>1</v>
      </c>
      <c r="D184" s="62">
        <f t="shared" si="10"/>
        <v>1</v>
      </c>
      <c r="E184" s="62">
        <f t="shared" si="11"/>
        <v>0</v>
      </c>
      <c r="F184" s="44"/>
      <c r="G184" s="44">
        <v>1</v>
      </c>
      <c r="H184" s="44"/>
      <c r="I184" s="44"/>
      <c r="J184" s="44">
        <v>1</v>
      </c>
      <c r="K184" s="44"/>
      <c r="L184" s="44"/>
      <c r="M184" s="44"/>
      <c r="N184" s="44">
        <v>1</v>
      </c>
      <c r="O184" s="44"/>
      <c r="P184" s="44"/>
      <c r="Q184" s="44"/>
      <c r="R184" s="44"/>
      <c r="S184" s="343" t="s">
        <v>482</v>
      </c>
    </row>
    <row r="185" spans="1:19" s="37" customFormat="1">
      <c r="A185" s="255" t="s">
        <v>457</v>
      </c>
      <c r="B185" s="35" t="s">
        <v>458</v>
      </c>
      <c r="C185" s="70">
        <v>2</v>
      </c>
      <c r="D185" s="62">
        <f t="shared" si="10"/>
        <v>1</v>
      </c>
      <c r="E185" s="62">
        <f t="shared" si="11"/>
        <v>0</v>
      </c>
      <c r="F185" s="70"/>
      <c r="G185" s="70">
        <v>1</v>
      </c>
      <c r="H185" s="70"/>
      <c r="I185" s="70"/>
      <c r="J185" s="70">
        <v>1</v>
      </c>
      <c r="K185" s="70"/>
      <c r="L185" s="70"/>
      <c r="M185" s="70"/>
      <c r="N185" s="70">
        <v>0</v>
      </c>
      <c r="O185" s="70">
        <v>1</v>
      </c>
      <c r="P185" s="70"/>
      <c r="Q185" s="70"/>
      <c r="R185" s="70"/>
      <c r="S185" s="343" t="s">
        <v>482</v>
      </c>
    </row>
    <row r="186" spans="1:19" s="37" customFormat="1">
      <c r="A186" s="255" t="s">
        <v>452</v>
      </c>
      <c r="B186" s="44" t="s">
        <v>328</v>
      </c>
      <c r="C186" s="70">
        <v>3</v>
      </c>
      <c r="D186" s="62">
        <f t="shared" si="10"/>
        <v>3</v>
      </c>
      <c r="E186" s="62">
        <f t="shared" si="11"/>
        <v>1</v>
      </c>
      <c r="F186" s="70"/>
      <c r="G186" s="70">
        <v>3</v>
      </c>
      <c r="H186" s="70"/>
      <c r="I186" s="70"/>
      <c r="J186" s="70">
        <v>3</v>
      </c>
      <c r="K186" s="70"/>
      <c r="L186" s="70"/>
      <c r="M186" s="70"/>
      <c r="N186" s="70">
        <v>0</v>
      </c>
      <c r="O186" s="70">
        <v>3</v>
      </c>
      <c r="P186" s="70"/>
      <c r="Q186" s="70"/>
      <c r="R186" s="70">
        <v>1</v>
      </c>
      <c r="S186" s="343" t="s">
        <v>482</v>
      </c>
    </row>
    <row r="187" spans="1:19" s="382" customFormat="1">
      <c r="A187" s="387" t="s">
        <v>484</v>
      </c>
      <c r="B187" s="35" t="s">
        <v>183</v>
      </c>
      <c r="C187" s="388">
        <v>3</v>
      </c>
      <c r="D187" s="62">
        <f t="shared" si="10"/>
        <v>3</v>
      </c>
      <c r="E187" s="62">
        <f t="shared" si="11"/>
        <v>0</v>
      </c>
      <c r="F187" s="388">
        <v>0</v>
      </c>
      <c r="G187" s="388">
        <v>3</v>
      </c>
      <c r="H187" s="388">
        <v>0</v>
      </c>
      <c r="I187" s="388">
        <v>0</v>
      </c>
      <c r="J187" s="388">
        <v>0</v>
      </c>
      <c r="K187" s="388">
        <v>0</v>
      </c>
      <c r="L187" s="388">
        <v>0</v>
      </c>
      <c r="M187" s="388">
        <v>0</v>
      </c>
      <c r="N187" s="388">
        <v>2</v>
      </c>
      <c r="O187" s="388">
        <v>1</v>
      </c>
      <c r="P187" s="388">
        <v>0</v>
      </c>
      <c r="Q187" s="388">
        <v>0</v>
      </c>
      <c r="R187" s="388">
        <v>0</v>
      </c>
      <c r="S187" s="343" t="s">
        <v>485</v>
      </c>
    </row>
    <row r="188" spans="1:19" s="37" customFormat="1">
      <c r="A188" s="79" t="s">
        <v>486</v>
      </c>
      <c r="B188" s="35" t="s">
        <v>470</v>
      </c>
      <c r="C188" s="44">
        <v>3</v>
      </c>
      <c r="D188" s="62">
        <f t="shared" si="10"/>
        <v>3</v>
      </c>
      <c r="E188" s="62">
        <f t="shared" si="11"/>
        <v>1</v>
      </c>
      <c r="F188" s="44">
        <v>2</v>
      </c>
      <c r="G188" s="44">
        <v>3</v>
      </c>
      <c r="H188" s="44">
        <v>1</v>
      </c>
      <c r="I188" s="44">
        <v>0</v>
      </c>
      <c r="J188" s="44">
        <v>0</v>
      </c>
      <c r="K188" s="44">
        <v>0</v>
      </c>
      <c r="L188" s="44">
        <v>0</v>
      </c>
      <c r="M188" s="44">
        <v>0</v>
      </c>
      <c r="N188" s="44">
        <v>2</v>
      </c>
      <c r="O188" s="44">
        <v>1</v>
      </c>
      <c r="P188" s="44">
        <v>0</v>
      </c>
      <c r="Q188" s="44">
        <v>1</v>
      </c>
      <c r="R188" s="44">
        <v>0</v>
      </c>
      <c r="S188" s="343" t="s">
        <v>485</v>
      </c>
    </row>
    <row r="189" spans="1:19" s="37" customFormat="1">
      <c r="A189" s="79" t="s">
        <v>315</v>
      </c>
      <c r="B189" s="35" t="s">
        <v>146</v>
      </c>
      <c r="C189" s="44">
        <v>6</v>
      </c>
      <c r="D189" s="62">
        <f>M189+N189+O189</f>
        <v>6</v>
      </c>
      <c r="E189" s="62">
        <f t="shared" si="11"/>
        <v>3</v>
      </c>
      <c r="F189" s="44">
        <v>0</v>
      </c>
      <c r="G189" s="44">
        <v>5</v>
      </c>
      <c r="H189" s="44">
        <v>0</v>
      </c>
      <c r="I189" s="44">
        <v>2</v>
      </c>
      <c r="J189" s="44">
        <v>4</v>
      </c>
      <c r="K189" s="44">
        <v>0</v>
      </c>
      <c r="L189" s="44">
        <v>0</v>
      </c>
      <c r="M189" s="44">
        <v>0</v>
      </c>
      <c r="N189" s="44">
        <v>5</v>
      </c>
      <c r="O189" s="44">
        <v>1</v>
      </c>
      <c r="P189" s="44">
        <v>0</v>
      </c>
      <c r="Q189" s="44">
        <v>3</v>
      </c>
      <c r="R189" s="44">
        <v>0</v>
      </c>
      <c r="S189" s="343" t="s">
        <v>485</v>
      </c>
    </row>
    <row r="190" spans="1:19" s="37" customFormat="1">
      <c r="A190" s="79" t="s">
        <v>487</v>
      </c>
      <c r="B190" s="35" t="s">
        <v>192</v>
      </c>
      <c r="C190" s="70">
        <v>1</v>
      </c>
      <c r="D190" s="62">
        <f t="shared" si="10"/>
        <v>1</v>
      </c>
      <c r="E190" s="62">
        <f t="shared" si="11"/>
        <v>0</v>
      </c>
      <c r="F190" s="70">
        <v>0</v>
      </c>
      <c r="G190" s="70">
        <v>1</v>
      </c>
      <c r="H190" s="70">
        <v>0</v>
      </c>
      <c r="I190" s="70">
        <v>0</v>
      </c>
      <c r="J190" s="70">
        <v>0</v>
      </c>
      <c r="K190" s="70">
        <v>0</v>
      </c>
      <c r="L190" s="70">
        <v>0</v>
      </c>
      <c r="M190" s="70">
        <v>0</v>
      </c>
      <c r="N190" s="70">
        <v>0</v>
      </c>
      <c r="O190" s="70">
        <v>1</v>
      </c>
      <c r="P190" s="70">
        <v>0</v>
      </c>
      <c r="Q190" s="70">
        <v>0</v>
      </c>
      <c r="R190" s="70">
        <v>0</v>
      </c>
      <c r="S190" s="343" t="s">
        <v>485</v>
      </c>
    </row>
    <row r="191" spans="1:19" s="37" customFormat="1">
      <c r="A191" s="79" t="s">
        <v>290</v>
      </c>
      <c r="B191" s="35" t="s">
        <v>148</v>
      </c>
      <c r="C191" s="70">
        <v>3</v>
      </c>
      <c r="D191" s="62">
        <f>M191+N191+O191</f>
        <v>3</v>
      </c>
      <c r="E191" s="62">
        <f t="shared" si="11"/>
        <v>3</v>
      </c>
      <c r="F191" s="70">
        <v>0</v>
      </c>
      <c r="G191" s="70">
        <v>2</v>
      </c>
      <c r="H191" s="70">
        <v>0</v>
      </c>
      <c r="I191" s="70">
        <v>0</v>
      </c>
      <c r="J191" s="70">
        <v>2</v>
      </c>
      <c r="K191" s="70">
        <v>0</v>
      </c>
      <c r="L191" s="70">
        <v>0</v>
      </c>
      <c r="M191" s="70">
        <v>0</v>
      </c>
      <c r="N191" s="70">
        <v>2</v>
      </c>
      <c r="O191" s="70">
        <v>1</v>
      </c>
      <c r="P191" s="70">
        <v>0</v>
      </c>
      <c r="Q191" s="70">
        <v>2</v>
      </c>
      <c r="R191" s="70">
        <v>1</v>
      </c>
      <c r="S191" s="343" t="s">
        <v>485</v>
      </c>
    </row>
    <row r="192" spans="1:19" s="37" customFormat="1">
      <c r="A192" s="79" t="s">
        <v>488</v>
      </c>
      <c r="B192" s="35" t="s">
        <v>489</v>
      </c>
      <c r="C192" s="70">
        <v>1</v>
      </c>
      <c r="D192" s="62">
        <f t="shared" si="10"/>
        <v>1</v>
      </c>
      <c r="E192" s="62">
        <f t="shared" si="11"/>
        <v>1</v>
      </c>
      <c r="F192" s="70">
        <v>0</v>
      </c>
      <c r="G192" s="70">
        <v>1</v>
      </c>
      <c r="H192" s="70">
        <v>0</v>
      </c>
      <c r="I192" s="70">
        <v>0</v>
      </c>
      <c r="J192" s="70">
        <v>1</v>
      </c>
      <c r="K192" s="70">
        <v>0</v>
      </c>
      <c r="L192" s="70">
        <v>0</v>
      </c>
      <c r="M192" s="70">
        <v>0</v>
      </c>
      <c r="N192" s="70">
        <v>1</v>
      </c>
      <c r="O192" s="70">
        <v>0</v>
      </c>
      <c r="P192" s="70">
        <v>0</v>
      </c>
      <c r="Q192" s="70">
        <v>1</v>
      </c>
      <c r="R192" s="70">
        <v>0</v>
      </c>
      <c r="S192" s="343" t="s">
        <v>485</v>
      </c>
    </row>
    <row r="193" spans="1:19" s="37" customFormat="1">
      <c r="A193" s="79" t="s">
        <v>295</v>
      </c>
      <c r="B193" s="35" t="s">
        <v>296</v>
      </c>
      <c r="C193" s="70">
        <v>5</v>
      </c>
      <c r="D193" s="62">
        <f t="shared" si="10"/>
        <v>5</v>
      </c>
      <c r="E193" s="62">
        <f>P193+Q193+R193</f>
        <v>4</v>
      </c>
      <c r="F193" s="70">
        <v>2</v>
      </c>
      <c r="G193" s="70">
        <v>4</v>
      </c>
      <c r="H193" s="70">
        <v>3</v>
      </c>
      <c r="I193" s="70">
        <v>1</v>
      </c>
      <c r="J193" s="70">
        <v>1</v>
      </c>
      <c r="K193" s="70">
        <v>0</v>
      </c>
      <c r="L193" s="70">
        <v>0</v>
      </c>
      <c r="M193" s="70">
        <v>0</v>
      </c>
      <c r="N193" s="70">
        <v>3</v>
      </c>
      <c r="O193" s="70">
        <v>2</v>
      </c>
      <c r="P193" s="70">
        <v>0</v>
      </c>
      <c r="Q193" s="70">
        <v>3</v>
      </c>
      <c r="R193" s="70">
        <v>1</v>
      </c>
      <c r="S193" s="343" t="s">
        <v>485</v>
      </c>
    </row>
    <row r="194" spans="1:19" s="37" customFormat="1">
      <c r="A194" s="79" t="s">
        <v>490</v>
      </c>
      <c r="B194" s="35" t="s">
        <v>168</v>
      </c>
      <c r="C194" s="70">
        <v>1</v>
      </c>
      <c r="D194" s="62">
        <f t="shared" si="10"/>
        <v>1</v>
      </c>
      <c r="E194" s="62">
        <f t="shared" si="11"/>
        <v>0</v>
      </c>
      <c r="F194" s="70">
        <v>0</v>
      </c>
      <c r="G194" s="70">
        <v>1</v>
      </c>
      <c r="H194" s="70">
        <v>0</v>
      </c>
      <c r="I194" s="70">
        <v>0</v>
      </c>
      <c r="J194" s="70">
        <v>0</v>
      </c>
      <c r="K194" s="70">
        <v>0</v>
      </c>
      <c r="L194" s="70">
        <v>0</v>
      </c>
      <c r="M194" s="70">
        <v>0</v>
      </c>
      <c r="N194" s="70">
        <v>1</v>
      </c>
      <c r="O194" s="70">
        <v>0</v>
      </c>
      <c r="P194" s="70">
        <v>0</v>
      </c>
      <c r="Q194" s="70">
        <v>0</v>
      </c>
      <c r="R194" s="70">
        <v>0</v>
      </c>
      <c r="S194" s="343" t="s">
        <v>485</v>
      </c>
    </row>
    <row r="195" spans="1:19" s="37" customFormat="1">
      <c r="A195" s="79" t="s">
        <v>335</v>
      </c>
      <c r="B195" s="35" t="s">
        <v>311</v>
      </c>
      <c r="C195" s="70">
        <v>4</v>
      </c>
      <c r="D195" s="62">
        <f t="shared" si="10"/>
        <v>4</v>
      </c>
      <c r="E195" s="62">
        <f t="shared" si="11"/>
        <v>0</v>
      </c>
      <c r="F195" s="70">
        <v>0</v>
      </c>
      <c r="G195" s="70">
        <v>4</v>
      </c>
      <c r="H195" s="70">
        <v>0</v>
      </c>
      <c r="I195" s="70">
        <v>0</v>
      </c>
      <c r="J195" s="70">
        <v>1</v>
      </c>
      <c r="K195" s="70">
        <v>0</v>
      </c>
      <c r="L195" s="70">
        <v>0</v>
      </c>
      <c r="M195" s="70">
        <v>0</v>
      </c>
      <c r="N195" s="70">
        <v>2</v>
      </c>
      <c r="O195" s="70">
        <v>2</v>
      </c>
      <c r="P195" s="70">
        <v>0</v>
      </c>
      <c r="Q195" s="70">
        <v>0</v>
      </c>
      <c r="R195" s="70">
        <v>0</v>
      </c>
      <c r="S195" s="343" t="s">
        <v>485</v>
      </c>
    </row>
    <row r="196" spans="1:19" s="37" customFormat="1">
      <c r="A196" s="79" t="s">
        <v>327</v>
      </c>
      <c r="B196" s="35" t="s">
        <v>328</v>
      </c>
      <c r="C196" s="70">
        <v>2</v>
      </c>
      <c r="D196" s="62">
        <f t="shared" si="10"/>
        <v>2</v>
      </c>
      <c r="E196" s="62">
        <f>P196+Q196+R196</f>
        <v>0</v>
      </c>
      <c r="F196" s="70">
        <v>0</v>
      </c>
      <c r="G196" s="70">
        <v>2</v>
      </c>
      <c r="H196" s="70">
        <v>0</v>
      </c>
      <c r="I196" s="70">
        <v>0</v>
      </c>
      <c r="J196" s="70">
        <v>2</v>
      </c>
      <c r="K196" s="70">
        <v>1</v>
      </c>
      <c r="L196" s="70">
        <v>0</v>
      </c>
      <c r="M196" s="70">
        <v>0</v>
      </c>
      <c r="N196" s="70">
        <v>2</v>
      </c>
      <c r="O196" s="70">
        <v>0</v>
      </c>
      <c r="P196" s="70">
        <v>0</v>
      </c>
      <c r="Q196" s="70">
        <v>0</v>
      </c>
      <c r="R196" s="70">
        <v>0</v>
      </c>
      <c r="S196" s="343" t="s">
        <v>485</v>
      </c>
    </row>
    <row r="197" spans="1:19" s="37" customFormat="1" ht="20.399999999999999">
      <c r="A197" s="79" t="s">
        <v>491</v>
      </c>
      <c r="B197" s="35" t="s">
        <v>255</v>
      </c>
      <c r="C197" s="70">
        <v>1</v>
      </c>
      <c r="D197" s="62">
        <f t="shared" si="10"/>
        <v>1</v>
      </c>
      <c r="E197" s="62">
        <f t="shared" si="11"/>
        <v>0</v>
      </c>
      <c r="F197" s="70">
        <v>0</v>
      </c>
      <c r="G197" s="70">
        <v>1</v>
      </c>
      <c r="H197" s="70">
        <v>0</v>
      </c>
      <c r="I197" s="70">
        <v>0</v>
      </c>
      <c r="J197" s="70">
        <v>1</v>
      </c>
      <c r="K197" s="70">
        <v>0</v>
      </c>
      <c r="L197" s="70">
        <v>0</v>
      </c>
      <c r="M197" s="70">
        <v>0</v>
      </c>
      <c r="N197" s="70">
        <v>0</v>
      </c>
      <c r="O197" s="70">
        <v>1</v>
      </c>
      <c r="P197" s="70">
        <v>0</v>
      </c>
      <c r="Q197" s="70">
        <v>0</v>
      </c>
      <c r="R197" s="70">
        <v>0</v>
      </c>
      <c r="S197" s="343" t="s">
        <v>485</v>
      </c>
    </row>
    <row r="198" spans="1:19" s="37" customFormat="1">
      <c r="A198" s="74" t="s">
        <v>456</v>
      </c>
      <c r="B198" s="35" t="s">
        <v>446</v>
      </c>
      <c r="C198" s="44">
        <v>4</v>
      </c>
      <c r="D198" s="62">
        <f t="shared" si="10"/>
        <v>1</v>
      </c>
      <c r="E198" s="62">
        <f t="shared" si="11"/>
        <v>0</v>
      </c>
      <c r="F198" s="44"/>
      <c r="G198" s="44"/>
      <c r="H198" s="44"/>
      <c r="I198" s="44"/>
      <c r="J198" s="44"/>
      <c r="K198" s="44"/>
      <c r="L198" s="44"/>
      <c r="M198" s="44">
        <v>0</v>
      </c>
      <c r="N198" s="44">
        <v>1</v>
      </c>
      <c r="O198" s="44"/>
      <c r="P198" s="44"/>
      <c r="Q198" s="44"/>
      <c r="R198" s="44"/>
      <c r="S198" s="343" t="s">
        <v>492</v>
      </c>
    </row>
    <row r="199" spans="1:19" s="37" customFormat="1">
      <c r="A199" s="74" t="s">
        <v>145</v>
      </c>
      <c r="B199" s="35" t="s">
        <v>146</v>
      </c>
      <c r="C199" s="44">
        <v>3</v>
      </c>
      <c r="D199" s="62">
        <f t="shared" si="10"/>
        <v>1</v>
      </c>
      <c r="E199" s="62">
        <f t="shared" si="11"/>
        <v>0</v>
      </c>
      <c r="F199" s="44"/>
      <c r="G199" s="44">
        <v>1</v>
      </c>
      <c r="H199" s="44"/>
      <c r="I199" s="44"/>
      <c r="J199" s="44"/>
      <c r="K199" s="44"/>
      <c r="L199" s="44"/>
      <c r="M199" s="44">
        <v>0</v>
      </c>
      <c r="N199" s="44"/>
      <c r="O199" s="44">
        <v>1</v>
      </c>
      <c r="P199" s="44"/>
      <c r="Q199" s="44"/>
      <c r="R199" s="44"/>
      <c r="S199" s="343" t="s">
        <v>492</v>
      </c>
    </row>
    <row r="200" spans="1:19" s="37" customFormat="1">
      <c r="A200" s="74" t="s">
        <v>260</v>
      </c>
      <c r="B200" s="35" t="s">
        <v>311</v>
      </c>
      <c r="C200" s="44">
        <v>2</v>
      </c>
      <c r="D200" s="62">
        <f t="shared" si="10"/>
        <v>1</v>
      </c>
      <c r="E200" s="62">
        <f t="shared" si="11"/>
        <v>0</v>
      </c>
      <c r="F200" s="44"/>
      <c r="G200" s="44">
        <v>1</v>
      </c>
      <c r="H200" s="44"/>
      <c r="I200" s="44"/>
      <c r="J200" s="44"/>
      <c r="K200" s="44"/>
      <c r="L200" s="44"/>
      <c r="M200" s="44">
        <v>0</v>
      </c>
      <c r="N200" s="44">
        <v>1</v>
      </c>
      <c r="O200" s="44"/>
      <c r="P200" s="44"/>
      <c r="Q200" s="44"/>
      <c r="R200" s="44"/>
      <c r="S200" s="343" t="s">
        <v>492</v>
      </c>
    </row>
    <row r="201" spans="1:19" s="37" customFormat="1">
      <c r="A201" s="79" t="s">
        <v>477</v>
      </c>
      <c r="B201" s="35" t="s">
        <v>328</v>
      </c>
      <c r="C201" s="44">
        <v>0</v>
      </c>
      <c r="D201" s="62">
        <f t="shared" si="10"/>
        <v>0</v>
      </c>
      <c r="E201" s="62">
        <f t="shared" si="11"/>
        <v>0</v>
      </c>
      <c r="F201" s="44"/>
      <c r="G201" s="44"/>
      <c r="H201" s="44"/>
      <c r="I201" s="44"/>
      <c r="J201" s="44"/>
      <c r="K201" s="44"/>
      <c r="L201" s="44"/>
      <c r="M201" s="44">
        <v>0</v>
      </c>
      <c r="N201" s="44"/>
      <c r="O201" s="44"/>
      <c r="P201" s="44"/>
      <c r="Q201" s="44"/>
      <c r="R201" s="44"/>
      <c r="S201" s="343" t="s">
        <v>492</v>
      </c>
    </row>
    <row r="202" spans="1:19" s="37" customFormat="1">
      <c r="A202" s="34" t="s">
        <v>125</v>
      </c>
      <c r="B202" s="35" t="s">
        <v>126</v>
      </c>
      <c r="C202" s="44">
        <v>1</v>
      </c>
      <c r="D202" s="62">
        <v>1</v>
      </c>
      <c r="E202" s="62">
        <f t="shared" si="11"/>
        <v>0</v>
      </c>
      <c r="F202" s="44">
        <v>0</v>
      </c>
      <c r="G202" s="44">
        <v>1</v>
      </c>
      <c r="H202" s="44">
        <v>0</v>
      </c>
      <c r="I202" s="44">
        <v>1</v>
      </c>
      <c r="J202" s="44">
        <v>0</v>
      </c>
      <c r="K202" s="44">
        <v>0</v>
      </c>
      <c r="L202" s="44">
        <v>0</v>
      </c>
      <c r="M202" s="44">
        <v>0</v>
      </c>
      <c r="N202" s="44">
        <v>1</v>
      </c>
      <c r="O202" s="44">
        <v>0</v>
      </c>
      <c r="P202" s="44">
        <v>0</v>
      </c>
      <c r="Q202" s="44">
        <v>0</v>
      </c>
      <c r="R202" s="44">
        <v>0</v>
      </c>
      <c r="S202" s="343" t="s">
        <v>493</v>
      </c>
    </row>
    <row r="203" spans="1:19" s="37" customFormat="1">
      <c r="A203" s="34" t="s">
        <v>543</v>
      </c>
      <c r="B203" s="35" t="s">
        <v>235</v>
      </c>
      <c r="C203" s="44">
        <v>3</v>
      </c>
      <c r="D203" s="62">
        <v>1</v>
      </c>
      <c r="E203" s="62">
        <v>0</v>
      </c>
      <c r="F203" s="44">
        <v>0</v>
      </c>
      <c r="G203" s="44">
        <v>1</v>
      </c>
      <c r="H203" s="44">
        <v>0</v>
      </c>
      <c r="I203" s="44">
        <v>1</v>
      </c>
      <c r="J203" s="44">
        <v>0</v>
      </c>
      <c r="K203" s="44">
        <v>0</v>
      </c>
      <c r="L203" s="44">
        <v>0</v>
      </c>
      <c r="M203" s="44">
        <v>0</v>
      </c>
      <c r="N203" s="44">
        <v>0</v>
      </c>
      <c r="O203" s="44">
        <v>1</v>
      </c>
      <c r="P203" s="44">
        <v>0</v>
      </c>
      <c r="Q203" s="44">
        <v>0</v>
      </c>
      <c r="R203" s="44">
        <v>0</v>
      </c>
      <c r="S203" s="343" t="s">
        <v>493</v>
      </c>
    </row>
    <row r="204" spans="1:19" s="37" customFormat="1">
      <c r="A204" s="34" t="s">
        <v>544</v>
      </c>
      <c r="B204" s="35" t="s">
        <v>496</v>
      </c>
      <c r="C204" s="44">
        <v>1</v>
      </c>
      <c r="D204" s="62">
        <v>0</v>
      </c>
      <c r="E204" s="62">
        <v>0</v>
      </c>
      <c r="F204" s="44">
        <v>0</v>
      </c>
      <c r="G204" s="44">
        <v>0</v>
      </c>
      <c r="H204" s="44">
        <v>0</v>
      </c>
      <c r="I204" s="44">
        <v>0</v>
      </c>
      <c r="J204" s="44">
        <v>0</v>
      </c>
      <c r="K204" s="44">
        <v>0</v>
      </c>
      <c r="L204" s="44">
        <v>0</v>
      </c>
      <c r="M204" s="44">
        <v>0</v>
      </c>
      <c r="N204" s="44">
        <v>0</v>
      </c>
      <c r="O204" s="44">
        <v>0</v>
      </c>
      <c r="P204" s="44">
        <v>0</v>
      </c>
      <c r="Q204" s="44">
        <v>0</v>
      </c>
      <c r="R204" s="44">
        <v>0</v>
      </c>
      <c r="S204" s="343" t="s">
        <v>493</v>
      </c>
    </row>
    <row r="205" spans="1:19" s="37" customFormat="1">
      <c r="A205" s="34" t="s">
        <v>260</v>
      </c>
      <c r="B205" s="35" t="s">
        <v>311</v>
      </c>
      <c r="C205" s="44">
        <v>2</v>
      </c>
      <c r="D205" s="62">
        <f t="shared" ref="D205" si="12">M205+N205+O205</f>
        <v>1</v>
      </c>
      <c r="E205" s="62">
        <f>P205+Q205+R205</f>
        <v>0</v>
      </c>
      <c r="F205" s="44">
        <v>0</v>
      </c>
      <c r="G205" s="44">
        <v>1</v>
      </c>
      <c r="H205" s="44">
        <v>0</v>
      </c>
      <c r="I205" s="44">
        <v>0</v>
      </c>
      <c r="J205" s="44">
        <v>1</v>
      </c>
      <c r="K205" s="44">
        <v>0</v>
      </c>
      <c r="L205" s="44">
        <v>0</v>
      </c>
      <c r="M205" s="44">
        <v>0</v>
      </c>
      <c r="N205" s="44">
        <v>1</v>
      </c>
      <c r="O205" s="44">
        <v>0</v>
      </c>
      <c r="P205" s="44">
        <v>0</v>
      </c>
      <c r="Q205" s="44">
        <v>0</v>
      </c>
      <c r="R205" s="44">
        <v>0</v>
      </c>
      <c r="S205" s="343" t="s">
        <v>493</v>
      </c>
    </row>
    <row r="206" spans="1:19" s="37" customFormat="1">
      <c r="A206" s="34" t="s">
        <v>327</v>
      </c>
      <c r="B206" s="35" t="s">
        <v>328</v>
      </c>
      <c r="C206" s="62">
        <v>4</v>
      </c>
      <c r="D206" s="62">
        <v>2</v>
      </c>
      <c r="E206" s="62">
        <v>1</v>
      </c>
      <c r="F206" s="62">
        <v>2</v>
      </c>
      <c r="G206" s="62">
        <v>2</v>
      </c>
      <c r="H206" s="62">
        <v>2</v>
      </c>
      <c r="I206" s="62">
        <v>0</v>
      </c>
      <c r="J206" s="62">
        <v>0</v>
      </c>
      <c r="K206" s="62">
        <v>0</v>
      </c>
      <c r="L206" s="62">
        <v>0</v>
      </c>
      <c r="M206" s="62">
        <v>0</v>
      </c>
      <c r="N206" s="62">
        <v>2</v>
      </c>
      <c r="O206" s="62">
        <v>0</v>
      </c>
      <c r="P206" s="62">
        <v>0</v>
      </c>
      <c r="Q206" s="62">
        <v>1</v>
      </c>
      <c r="R206" s="62">
        <v>0</v>
      </c>
      <c r="S206" s="343" t="s">
        <v>497</v>
      </c>
    </row>
    <row r="207" spans="1:19" s="37" customFormat="1">
      <c r="A207" s="34" t="s">
        <v>545</v>
      </c>
      <c r="B207" s="35" t="s">
        <v>499</v>
      </c>
      <c r="C207" s="44">
        <v>9</v>
      </c>
      <c r="D207" s="62">
        <v>4</v>
      </c>
      <c r="E207" s="62">
        <f>P207+Q207+R207</f>
        <v>2</v>
      </c>
      <c r="F207" s="44"/>
      <c r="G207" s="44">
        <v>3</v>
      </c>
      <c r="H207" s="44">
        <v>1</v>
      </c>
      <c r="I207" s="44">
        <v>1</v>
      </c>
      <c r="J207" s="44">
        <v>2</v>
      </c>
      <c r="K207" s="44">
        <v>1</v>
      </c>
      <c r="L207" s="44"/>
      <c r="M207" s="44"/>
      <c r="N207" s="44">
        <v>4</v>
      </c>
      <c r="O207" s="44"/>
      <c r="P207" s="44"/>
      <c r="Q207" s="44">
        <v>2</v>
      </c>
      <c r="R207" s="44"/>
      <c r="S207" s="343" t="s">
        <v>500</v>
      </c>
    </row>
    <row r="208" spans="1:19" s="37" customFormat="1">
      <c r="A208" s="34" t="s">
        <v>335</v>
      </c>
      <c r="B208" s="35" t="s">
        <v>311</v>
      </c>
      <c r="C208" s="44">
        <v>12</v>
      </c>
      <c r="D208" s="62">
        <v>7</v>
      </c>
      <c r="E208" s="62"/>
      <c r="F208" s="44"/>
      <c r="G208" s="44">
        <v>6</v>
      </c>
      <c r="H208" s="44"/>
      <c r="I208" s="44">
        <v>1</v>
      </c>
      <c r="J208" s="44">
        <v>4</v>
      </c>
      <c r="K208" s="44"/>
      <c r="L208" s="44"/>
      <c r="M208" s="44"/>
      <c r="N208" s="44">
        <v>4</v>
      </c>
      <c r="O208" s="44">
        <v>3</v>
      </c>
      <c r="P208" s="44"/>
      <c r="Q208" s="44"/>
      <c r="R208" s="44"/>
      <c r="S208" s="343" t="s">
        <v>500</v>
      </c>
    </row>
    <row r="209" spans="1:19" s="37" customFormat="1">
      <c r="A209" s="34" t="s">
        <v>546</v>
      </c>
      <c r="B209" s="35" t="s">
        <v>150</v>
      </c>
      <c r="C209" s="44">
        <v>3</v>
      </c>
      <c r="D209" s="62">
        <v>1</v>
      </c>
      <c r="E209" s="62">
        <v>1</v>
      </c>
      <c r="F209" s="44"/>
      <c r="G209" s="44">
        <v>1</v>
      </c>
      <c r="H209" s="44"/>
      <c r="I209" s="44"/>
      <c r="J209" s="44">
        <v>1</v>
      </c>
      <c r="K209" s="44"/>
      <c r="L209" s="44"/>
      <c r="M209" s="44"/>
      <c r="N209" s="44">
        <v>1</v>
      </c>
      <c r="O209" s="44"/>
      <c r="P209" s="44"/>
      <c r="Q209" s="44">
        <v>1</v>
      </c>
      <c r="R209" s="44"/>
      <c r="S209" s="343" t="s">
        <v>500</v>
      </c>
    </row>
    <row r="210" spans="1:19" s="37" customFormat="1">
      <c r="A210" s="34" t="s">
        <v>508</v>
      </c>
      <c r="B210" s="35" t="s">
        <v>144</v>
      </c>
      <c r="C210" s="44">
        <v>4</v>
      </c>
      <c r="D210" s="62">
        <v>3</v>
      </c>
      <c r="E210" s="62">
        <v>3</v>
      </c>
      <c r="F210" s="44"/>
      <c r="G210" s="44">
        <v>3</v>
      </c>
      <c r="H210" s="44">
        <v>1</v>
      </c>
      <c r="I210" s="44"/>
      <c r="J210" s="44">
        <v>2</v>
      </c>
      <c r="K210" s="44"/>
      <c r="L210" s="44"/>
      <c r="M210" s="44">
        <v>1</v>
      </c>
      <c r="N210" s="44">
        <v>1</v>
      </c>
      <c r="O210" s="44">
        <v>1</v>
      </c>
      <c r="P210" s="44">
        <v>1</v>
      </c>
      <c r="Q210" s="44">
        <v>1</v>
      </c>
      <c r="R210" s="44">
        <v>1</v>
      </c>
      <c r="S210" s="343" t="s">
        <v>500</v>
      </c>
    </row>
    <row r="211" spans="1:19" s="37" customFormat="1">
      <c r="A211" s="34" t="s">
        <v>315</v>
      </c>
      <c r="B211" s="35" t="s">
        <v>146</v>
      </c>
      <c r="C211" s="44">
        <v>3</v>
      </c>
      <c r="D211" s="62">
        <v>1</v>
      </c>
      <c r="E211" s="62"/>
      <c r="F211" s="44"/>
      <c r="G211" s="44">
        <v>1</v>
      </c>
      <c r="H211" s="44"/>
      <c r="I211" s="44"/>
      <c r="J211" s="44">
        <v>1</v>
      </c>
      <c r="K211" s="44"/>
      <c r="L211" s="44"/>
      <c r="M211" s="44"/>
      <c r="N211" s="44"/>
      <c r="O211" s="44">
        <v>1</v>
      </c>
      <c r="P211" s="44"/>
      <c r="Q211" s="44"/>
      <c r="R211" s="44"/>
      <c r="S211" s="343" t="s">
        <v>500</v>
      </c>
    </row>
    <row r="212" spans="1:19" s="37" customFormat="1">
      <c r="A212" s="34" t="s">
        <v>213</v>
      </c>
      <c r="B212" s="35" t="s">
        <v>220</v>
      </c>
      <c r="C212" s="44">
        <v>1</v>
      </c>
      <c r="D212" s="62">
        <v>1</v>
      </c>
      <c r="E212" s="62"/>
      <c r="F212" s="44"/>
      <c r="G212" s="44">
        <v>1</v>
      </c>
      <c r="H212" s="44"/>
      <c r="I212" s="44">
        <v>1</v>
      </c>
      <c r="J212" s="44"/>
      <c r="K212" s="44"/>
      <c r="L212" s="44"/>
      <c r="M212" s="44"/>
      <c r="N212" s="44"/>
      <c r="O212" s="44">
        <v>1</v>
      </c>
      <c r="P212" s="44"/>
      <c r="Q212" s="44"/>
      <c r="R212" s="44"/>
      <c r="S212" s="343" t="s">
        <v>500</v>
      </c>
    </row>
    <row r="213" spans="1:19" s="37" customFormat="1">
      <c r="A213" s="34" t="s">
        <v>466</v>
      </c>
      <c r="B213" s="35" t="s">
        <v>154</v>
      </c>
      <c r="C213" s="44">
        <v>2</v>
      </c>
      <c r="D213" s="62">
        <v>2</v>
      </c>
      <c r="E213" s="62"/>
      <c r="F213" s="44"/>
      <c r="G213" s="44">
        <v>2</v>
      </c>
      <c r="H213" s="44"/>
      <c r="I213" s="44"/>
      <c r="J213" s="44">
        <v>1</v>
      </c>
      <c r="K213" s="44"/>
      <c r="L213" s="44"/>
      <c r="M213" s="44"/>
      <c r="N213" s="44">
        <v>1</v>
      </c>
      <c r="O213" s="44">
        <v>1</v>
      </c>
      <c r="P213" s="44"/>
      <c r="Q213" s="44"/>
      <c r="R213" s="44"/>
      <c r="S213" s="343" t="s">
        <v>500</v>
      </c>
    </row>
    <row r="214" spans="1:19" s="37" customFormat="1">
      <c r="A214" s="34" t="s">
        <v>547</v>
      </c>
      <c r="B214" s="35" t="s">
        <v>310</v>
      </c>
      <c r="C214" s="44">
        <v>1</v>
      </c>
      <c r="D214" s="62">
        <v>1</v>
      </c>
      <c r="E214" s="62"/>
      <c r="F214" s="44"/>
      <c r="G214" s="44">
        <v>1</v>
      </c>
      <c r="H214" s="44"/>
      <c r="I214" s="44"/>
      <c r="J214" s="44">
        <v>1</v>
      </c>
      <c r="K214" s="44"/>
      <c r="L214" s="44"/>
      <c r="M214" s="44">
        <v>1</v>
      </c>
      <c r="N214" s="44"/>
      <c r="O214" s="44"/>
      <c r="P214" s="44"/>
      <c r="Q214" s="44"/>
      <c r="R214" s="44"/>
      <c r="S214" s="343" t="s">
        <v>500</v>
      </c>
    </row>
    <row r="215" spans="1:19" s="37" customFormat="1">
      <c r="A215" s="34" t="s">
        <v>548</v>
      </c>
      <c r="B215" s="35" t="s">
        <v>308</v>
      </c>
      <c r="C215" s="44">
        <v>2</v>
      </c>
      <c r="D215" s="62">
        <v>1</v>
      </c>
      <c r="E215" s="62">
        <v>1</v>
      </c>
      <c r="F215" s="44"/>
      <c r="G215" s="44">
        <v>1</v>
      </c>
      <c r="H215" s="44"/>
      <c r="I215" s="44"/>
      <c r="J215" s="44">
        <v>1</v>
      </c>
      <c r="K215" s="44"/>
      <c r="L215" s="44"/>
      <c r="M215" s="44"/>
      <c r="N215" s="44">
        <v>1</v>
      </c>
      <c r="O215" s="44"/>
      <c r="P215" s="44"/>
      <c r="Q215" s="44">
        <v>1</v>
      </c>
      <c r="R215" s="44"/>
      <c r="S215" s="343" t="s">
        <v>500</v>
      </c>
    </row>
    <row r="216" spans="1:19" s="37" customFormat="1">
      <c r="A216" s="34" t="s">
        <v>213</v>
      </c>
      <c r="B216" s="354" t="s">
        <v>220</v>
      </c>
      <c r="C216" s="44">
        <v>1</v>
      </c>
      <c r="D216" s="62">
        <f t="shared" ref="D216:D226" si="13">M216+N216+O216</f>
        <v>0</v>
      </c>
      <c r="E216" s="62">
        <f t="shared" ref="E216:E218" si="14">P216+Q216+R216</f>
        <v>0</v>
      </c>
      <c r="F216" s="44">
        <v>0</v>
      </c>
      <c r="G216" s="44">
        <v>0</v>
      </c>
      <c r="H216" s="44">
        <v>0</v>
      </c>
      <c r="I216" s="44">
        <v>0</v>
      </c>
      <c r="J216" s="44">
        <v>0</v>
      </c>
      <c r="K216" s="44">
        <v>0</v>
      </c>
      <c r="L216" s="44">
        <v>0</v>
      </c>
      <c r="M216" s="44">
        <v>0</v>
      </c>
      <c r="N216" s="44">
        <v>0</v>
      </c>
      <c r="O216" s="44">
        <v>0</v>
      </c>
      <c r="P216" s="44">
        <v>0</v>
      </c>
      <c r="Q216" s="44">
        <v>0</v>
      </c>
      <c r="R216" s="44">
        <v>0</v>
      </c>
      <c r="S216" s="343" t="s">
        <v>501</v>
      </c>
    </row>
    <row r="217" spans="1:19" s="37" customFormat="1">
      <c r="A217" s="34" t="s">
        <v>502</v>
      </c>
      <c r="B217" s="354" t="s">
        <v>192</v>
      </c>
      <c r="C217" s="44">
        <v>1</v>
      </c>
      <c r="D217" s="62">
        <f t="shared" si="13"/>
        <v>1</v>
      </c>
      <c r="E217" s="62">
        <f t="shared" si="14"/>
        <v>0</v>
      </c>
      <c r="F217" s="44">
        <v>0</v>
      </c>
      <c r="G217" s="44">
        <v>1</v>
      </c>
      <c r="H217" s="44">
        <v>0</v>
      </c>
      <c r="I217" s="44">
        <v>0</v>
      </c>
      <c r="J217" s="44">
        <v>0</v>
      </c>
      <c r="K217" s="44">
        <v>0</v>
      </c>
      <c r="L217" s="44">
        <v>0</v>
      </c>
      <c r="M217" s="44">
        <v>0</v>
      </c>
      <c r="N217" s="44">
        <v>0</v>
      </c>
      <c r="O217" s="44">
        <v>1</v>
      </c>
      <c r="P217" s="44">
        <v>0</v>
      </c>
      <c r="Q217" s="44">
        <v>0</v>
      </c>
      <c r="R217" s="44">
        <v>0</v>
      </c>
      <c r="S217" s="343" t="s">
        <v>501</v>
      </c>
    </row>
    <row r="218" spans="1:19" s="37" customFormat="1">
      <c r="A218" s="34" t="s">
        <v>335</v>
      </c>
      <c r="B218" s="354" t="s">
        <v>311</v>
      </c>
      <c r="C218" s="44">
        <v>1</v>
      </c>
      <c r="D218" s="62">
        <f t="shared" si="13"/>
        <v>0</v>
      </c>
      <c r="E218" s="62">
        <f t="shared" si="14"/>
        <v>0</v>
      </c>
      <c r="F218" s="44">
        <v>0</v>
      </c>
      <c r="G218" s="44">
        <v>0</v>
      </c>
      <c r="H218" s="44">
        <v>0</v>
      </c>
      <c r="I218" s="44">
        <v>0</v>
      </c>
      <c r="J218" s="44">
        <v>0</v>
      </c>
      <c r="K218" s="44">
        <v>0</v>
      </c>
      <c r="L218" s="44">
        <v>0</v>
      </c>
      <c r="M218" s="44">
        <v>0</v>
      </c>
      <c r="N218" s="44">
        <v>0</v>
      </c>
      <c r="O218" s="44">
        <v>0</v>
      </c>
      <c r="P218" s="44">
        <v>0</v>
      </c>
      <c r="Q218" s="44">
        <v>0</v>
      </c>
      <c r="R218" s="44">
        <v>0</v>
      </c>
      <c r="S218" s="343" t="s">
        <v>501</v>
      </c>
    </row>
    <row r="219" spans="1:19">
      <c r="A219" s="34" t="s">
        <v>484</v>
      </c>
      <c r="B219" s="35" t="s">
        <v>183</v>
      </c>
      <c r="C219" s="9">
        <v>3</v>
      </c>
      <c r="D219" s="67">
        <f t="shared" si="13"/>
        <v>1</v>
      </c>
      <c r="E219" s="67">
        <f>P219+Q219+R219</f>
        <v>1</v>
      </c>
      <c r="F219" s="9">
        <v>0</v>
      </c>
      <c r="G219" s="9">
        <v>1</v>
      </c>
      <c r="H219" s="9">
        <v>0</v>
      </c>
      <c r="I219" s="9">
        <v>0</v>
      </c>
      <c r="J219" s="9">
        <v>1</v>
      </c>
      <c r="K219" s="9">
        <v>1</v>
      </c>
      <c r="L219" s="9">
        <v>0</v>
      </c>
      <c r="M219" s="9">
        <v>0</v>
      </c>
      <c r="N219" s="9">
        <v>1</v>
      </c>
      <c r="O219" s="9">
        <v>0</v>
      </c>
      <c r="P219" s="9">
        <v>0</v>
      </c>
      <c r="Q219" s="9">
        <v>1</v>
      </c>
      <c r="R219" s="9">
        <v>0</v>
      </c>
      <c r="S219" s="343" t="s">
        <v>503</v>
      </c>
    </row>
    <row r="220" spans="1:19">
      <c r="A220" s="34" t="s">
        <v>212</v>
      </c>
      <c r="B220" s="35" t="s">
        <v>126</v>
      </c>
      <c r="C220" s="9">
        <v>2</v>
      </c>
      <c r="D220" s="67">
        <f t="shared" si="13"/>
        <v>2</v>
      </c>
      <c r="E220" s="67">
        <f>P220+Q220+R220</f>
        <v>0</v>
      </c>
      <c r="F220" s="9">
        <v>0</v>
      </c>
      <c r="G220" s="9">
        <v>2</v>
      </c>
      <c r="H220" s="9">
        <v>0</v>
      </c>
      <c r="I220" s="9">
        <v>0</v>
      </c>
      <c r="J220" s="9">
        <v>2</v>
      </c>
      <c r="K220" s="9">
        <v>2</v>
      </c>
      <c r="L220" s="9">
        <v>0</v>
      </c>
      <c r="M220" s="9">
        <v>0</v>
      </c>
      <c r="N220" s="9">
        <v>2</v>
      </c>
      <c r="O220" s="9">
        <v>0</v>
      </c>
      <c r="P220" s="9">
        <v>0</v>
      </c>
      <c r="Q220" s="9">
        <v>0</v>
      </c>
      <c r="R220" s="9">
        <v>0</v>
      </c>
      <c r="S220" s="343" t="s">
        <v>503</v>
      </c>
    </row>
    <row r="221" spans="1:19">
      <c r="A221" s="34" t="s">
        <v>206</v>
      </c>
      <c r="B221" s="363" t="s">
        <v>130</v>
      </c>
      <c r="C221" s="9">
        <v>2</v>
      </c>
      <c r="D221" s="67">
        <f t="shared" si="13"/>
        <v>2</v>
      </c>
      <c r="E221" s="67">
        <f>P221+Q221+R221</f>
        <v>0</v>
      </c>
      <c r="F221" s="9">
        <v>0</v>
      </c>
      <c r="G221" s="9">
        <v>2</v>
      </c>
      <c r="H221" s="9">
        <v>0</v>
      </c>
      <c r="I221" s="9">
        <v>0</v>
      </c>
      <c r="J221" s="9">
        <v>2</v>
      </c>
      <c r="K221" s="9">
        <v>1</v>
      </c>
      <c r="L221" s="9">
        <v>0</v>
      </c>
      <c r="M221" s="9">
        <v>0</v>
      </c>
      <c r="N221" s="9">
        <v>2</v>
      </c>
      <c r="O221" s="9">
        <v>0</v>
      </c>
      <c r="P221" s="9">
        <v>0</v>
      </c>
      <c r="Q221" s="9">
        <v>0</v>
      </c>
      <c r="R221" s="9">
        <v>0</v>
      </c>
      <c r="S221" s="343" t="s">
        <v>503</v>
      </c>
    </row>
    <row r="222" spans="1:19">
      <c r="A222" s="255" t="s">
        <v>302</v>
      </c>
      <c r="B222" s="363" t="s">
        <v>446</v>
      </c>
      <c r="C222" s="375">
        <v>3</v>
      </c>
      <c r="D222" s="67">
        <f t="shared" si="13"/>
        <v>2</v>
      </c>
      <c r="E222" s="375">
        <v>2</v>
      </c>
      <c r="F222" s="375">
        <v>0</v>
      </c>
      <c r="G222" s="375">
        <v>2</v>
      </c>
      <c r="H222" s="375">
        <v>0</v>
      </c>
      <c r="I222" s="375">
        <v>0</v>
      </c>
      <c r="J222" s="375">
        <v>2</v>
      </c>
      <c r="K222" s="375">
        <v>1</v>
      </c>
      <c r="L222" s="375">
        <v>0</v>
      </c>
      <c r="M222" s="375">
        <v>0</v>
      </c>
      <c r="N222" s="375">
        <v>1</v>
      </c>
      <c r="O222" s="375">
        <v>1</v>
      </c>
      <c r="P222" s="375">
        <v>0</v>
      </c>
      <c r="Q222" s="375">
        <v>1</v>
      </c>
      <c r="R222" s="375">
        <v>1</v>
      </c>
      <c r="S222" s="343" t="s">
        <v>503</v>
      </c>
    </row>
    <row r="223" spans="1:19">
      <c r="A223" s="255" t="s">
        <v>315</v>
      </c>
      <c r="B223" s="354" t="s">
        <v>446</v>
      </c>
      <c r="C223" s="375">
        <v>2</v>
      </c>
      <c r="D223" s="67">
        <f t="shared" si="13"/>
        <v>1</v>
      </c>
      <c r="E223" s="375">
        <v>1</v>
      </c>
      <c r="F223" s="375">
        <v>0</v>
      </c>
      <c r="G223" s="375">
        <v>2</v>
      </c>
      <c r="H223" s="375">
        <v>0</v>
      </c>
      <c r="I223" s="375">
        <v>0</v>
      </c>
      <c r="J223" s="375">
        <v>2</v>
      </c>
      <c r="K223" s="375">
        <v>2</v>
      </c>
      <c r="L223" s="375">
        <v>0</v>
      </c>
      <c r="M223" s="375">
        <v>0</v>
      </c>
      <c r="N223" s="375">
        <v>1</v>
      </c>
      <c r="O223" s="375">
        <v>0</v>
      </c>
      <c r="P223" s="375">
        <v>0</v>
      </c>
      <c r="Q223" s="375">
        <v>1</v>
      </c>
      <c r="R223" s="375">
        <v>0</v>
      </c>
      <c r="S223" s="343" t="s">
        <v>503</v>
      </c>
    </row>
    <row r="224" spans="1:19">
      <c r="A224" s="255" t="s">
        <v>335</v>
      </c>
      <c r="B224" s="50" t="s">
        <v>311</v>
      </c>
      <c r="C224" s="375">
        <v>1</v>
      </c>
      <c r="D224" s="67">
        <f t="shared" si="13"/>
        <v>1</v>
      </c>
      <c r="E224" s="375">
        <v>0</v>
      </c>
      <c r="F224" s="375">
        <v>0</v>
      </c>
      <c r="G224" s="375">
        <v>2</v>
      </c>
      <c r="H224" s="375">
        <v>0</v>
      </c>
      <c r="I224" s="375">
        <v>0</v>
      </c>
      <c r="J224" s="375">
        <v>0</v>
      </c>
      <c r="K224" s="375">
        <v>0</v>
      </c>
      <c r="L224" s="375">
        <v>0</v>
      </c>
      <c r="M224" s="375">
        <v>0</v>
      </c>
      <c r="N224" s="375">
        <v>1</v>
      </c>
      <c r="O224" s="375">
        <v>0</v>
      </c>
      <c r="P224" s="375">
        <v>0</v>
      </c>
      <c r="Q224" s="375">
        <v>0</v>
      </c>
      <c r="R224" s="375">
        <v>0</v>
      </c>
      <c r="S224" s="343" t="s">
        <v>503</v>
      </c>
    </row>
    <row r="225" spans="1:19" s="37" customFormat="1">
      <c r="A225" s="34" t="s">
        <v>335</v>
      </c>
      <c r="B225" s="354" t="s">
        <v>311</v>
      </c>
      <c r="C225" s="44">
        <v>4</v>
      </c>
      <c r="D225" s="62">
        <f t="shared" si="13"/>
        <v>4</v>
      </c>
      <c r="E225" s="62">
        <f t="shared" ref="E225:E226" si="15">P225+Q225+R225</f>
        <v>0</v>
      </c>
      <c r="F225" s="44"/>
      <c r="G225" s="44">
        <v>4</v>
      </c>
      <c r="H225" s="44"/>
      <c r="I225" s="44"/>
      <c r="J225" s="44">
        <v>4</v>
      </c>
      <c r="K225" s="44">
        <v>0</v>
      </c>
      <c r="L225" s="44">
        <v>0</v>
      </c>
      <c r="M225" s="44"/>
      <c r="N225" s="44">
        <v>4</v>
      </c>
      <c r="O225" s="44"/>
      <c r="P225" s="44"/>
      <c r="Q225" s="44"/>
      <c r="R225" s="44"/>
      <c r="S225" s="37" t="s">
        <v>504</v>
      </c>
    </row>
    <row r="226" spans="1:19" s="37" customFormat="1">
      <c r="A226" s="34" t="s">
        <v>302</v>
      </c>
      <c r="B226" s="354" t="s">
        <v>446</v>
      </c>
      <c r="C226" s="44">
        <v>2</v>
      </c>
      <c r="D226" s="62">
        <f t="shared" si="13"/>
        <v>2</v>
      </c>
      <c r="E226" s="62">
        <f t="shared" si="15"/>
        <v>0</v>
      </c>
      <c r="F226" s="44"/>
      <c r="G226" s="44">
        <v>2</v>
      </c>
      <c r="H226" s="44"/>
      <c r="I226" s="44"/>
      <c r="J226" s="44">
        <v>0</v>
      </c>
      <c r="K226" s="44">
        <v>0</v>
      </c>
      <c r="L226" s="44">
        <v>0</v>
      </c>
      <c r="M226" s="44"/>
      <c r="N226" s="44">
        <v>2</v>
      </c>
      <c r="O226" s="44"/>
      <c r="P226" s="44"/>
      <c r="Q226" s="44"/>
      <c r="R226" s="44"/>
      <c r="S226" s="37" t="s">
        <v>504</v>
      </c>
    </row>
    <row r="227" spans="1:19" s="37" customFormat="1" ht="11.25" customHeight="1">
      <c r="A227" s="34" t="s">
        <v>145</v>
      </c>
      <c r="B227" s="58" t="s">
        <v>146</v>
      </c>
      <c r="C227" s="44">
        <v>4</v>
      </c>
      <c r="D227" s="44">
        <v>4</v>
      </c>
      <c r="E227" s="44">
        <v>1</v>
      </c>
      <c r="F227" s="44"/>
      <c r="G227" s="44">
        <v>4</v>
      </c>
      <c r="H227" s="44"/>
      <c r="I227" s="44">
        <v>2</v>
      </c>
      <c r="J227" s="44">
        <v>2</v>
      </c>
      <c r="K227" s="44"/>
      <c r="L227" s="44"/>
      <c r="M227" s="44">
        <v>1</v>
      </c>
      <c r="N227" s="44">
        <v>2</v>
      </c>
      <c r="O227" s="44">
        <v>1</v>
      </c>
      <c r="P227" s="44">
        <v>1</v>
      </c>
      <c r="Q227" s="44"/>
      <c r="R227" s="44"/>
      <c r="S227" s="343" t="s">
        <v>505</v>
      </c>
    </row>
    <row r="228" spans="1:19" s="37" customFormat="1" ht="11.25" customHeight="1">
      <c r="A228" s="34" t="s">
        <v>260</v>
      </c>
      <c r="B228" s="58" t="s">
        <v>311</v>
      </c>
      <c r="C228" s="44">
        <v>5</v>
      </c>
      <c r="D228" s="44">
        <v>3</v>
      </c>
      <c r="E228" s="44"/>
      <c r="F228" s="44"/>
      <c r="G228" s="44">
        <v>1</v>
      </c>
      <c r="H228" s="44"/>
      <c r="I228" s="44">
        <v>1</v>
      </c>
      <c r="J228" s="44">
        <v>1</v>
      </c>
      <c r="K228" s="44"/>
      <c r="L228" s="44"/>
      <c r="M228" s="44"/>
      <c r="N228" s="44">
        <v>1</v>
      </c>
      <c r="O228" s="44">
        <v>2</v>
      </c>
      <c r="P228" s="44"/>
      <c r="Q228" s="44"/>
      <c r="R228" s="44"/>
      <c r="S228" s="343" t="s">
        <v>505</v>
      </c>
    </row>
    <row r="229" spans="1:19" s="37" customFormat="1">
      <c r="A229" s="34" t="s">
        <v>35</v>
      </c>
      <c r="B229" s="35" t="s">
        <v>36</v>
      </c>
      <c r="C229" s="62">
        <v>3</v>
      </c>
      <c r="D229" s="62">
        <f>M229+N229+O229</f>
        <v>3</v>
      </c>
      <c r="E229" s="62">
        <f t="shared" ref="E229:E252" si="16">P229+Q229+R229</f>
        <v>3</v>
      </c>
      <c r="F229" s="44">
        <v>0</v>
      </c>
      <c r="G229" s="44">
        <v>3</v>
      </c>
      <c r="H229" s="44">
        <v>0</v>
      </c>
      <c r="I229" s="44">
        <v>0</v>
      </c>
      <c r="J229" s="44">
        <v>0</v>
      </c>
      <c r="K229" s="44">
        <v>0</v>
      </c>
      <c r="L229" s="44">
        <v>0</v>
      </c>
      <c r="M229" s="44">
        <v>0</v>
      </c>
      <c r="N229" s="44">
        <v>1</v>
      </c>
      <c r="O229" s="44">
        <v>2</v>
      </c>
      <c r="P229" s="44">
        <v>0</v>
      </c>
      <c r="Q229" s="44">
        <v>1</v>
      </c>
      <c r="R229" s="44">
        <v>2</v>
      </c>
      <c r="S229" s="343" t="s">
        <v>506</v>
      </c>
    </row>
    <row r="230" spans="1:19" s="37" customFormat="1">
      <c r="A230" s="34" t="s">
        <v>550</v>
      </c>
      <c r="B230" s="35" t="s">
        <v>496</v>
      </c>
      <c r="C230" s="62">
        <v>2</v>
      </c>
      <c r="D230" s="62">
        <f>M230+N230+O230</f>
        <v>1</v>
      </c>
      <c r="E230" s="62">
        <f t="shared" si="16"/>
        <v>1</v>
      </c>
      <c r="F230" s="44">
        <v>0</v>
      </c>
      <c r="G230" s="44">
        <v>1</v>
      </c>
      <c r="H230" s="44">
        <v>0</v>
      </c>
      <c r="I230" s="44">
        <v>0</v>
      </c>
      <c r="J230" s="44">
        <v>0</v>
      </c>
      <c r="K230" s="44">
        <v>0</v>
      </c>
      <c r="L230" s="44">
        <v>0</v>
      </c>
      <c r="M230" s="44">
        <v>0</v>
      </c>
      <c r="N230" s="44">
        <v>1</v>
      </c>
      <c r="O230" s="44">
        <v>0</v>
      </c>
      <c r="P230" s="44">
        <v>0</v>
      </c>
      <c r="Q230" s="44">
        <v>1</v>
      </c>
      <c r="R230" s="44">
        <v>0</v>
      </c>
      <c r="S230" s="343" t="s">
        <v>506</v>
      </c>
    </row>
    <row r="231" spans="1:19" s="37" customFormat="1">
      <c r="A231" s="34" t="s">
        <v>260</v>
      </c>
      <c r="B231" s="50" t="s">
        <v>311</v>
      </c>
      <c r="C231" s="62">
        <v>4</v>
      </c>
      <c r="D231" s="62">
        <f>M231+N231+O231</f>
        <v>0</v>
      </c>
      <c r="E231" s="62">
        <f>P231+Q231+R231</f>
        <v>1</v>
      </c>
      <c r="F231" s="44">
        <v>0</v>
      </c>
      <c r="G231" s="44">
        <v>0</v>
      </c>
      <c r="H231" s="44">
        <v>0</v>
      </c>
      <c r="I231" s="44">
        <v>0</v>
      </c>
      <c r="J231" s="44">
        <v>1</v>
      </c>
      <c r="K231" s="44">
        <v>0</v>
      </c>
      <c r="L231" s="44">
        <v>0</v>
      </c>
      <c r="M231" s="44">
        <v>0</v>
      </c>
      <c r="N231" s="44">
        <v>0</v>
      </c>
      <c r="O231" s="44">
        <v>0</v>
      </c>
      <c r="P231" s="44">
        <v>0</v>
      </c>
      <c r="Q231" s="44">
        <v>1</v>
      </c>
      <c r="R231" s="44">
        <v>0</v>
      </c>
      <c r="S231" s="343" t="s">
        <v>506</v>
      </c>
    </row>
    <row r="232" spans="1:19" s="37" customFormat="1">
      <c r="A232" s="34" t="s">
        <v>452</v>
      </c>
      <c r="B232" s="35" t="s">
        <v>328</v>
      </c>
      <c r="C232" s="62">
        <v>1</v>
      </c>
      <c r="D232" s="62">
        <f>M232+N232+O232</f>
        <v>1</v>
      </c>
      <c r="E232" s="62">
        <f t="shared" si="16"/>
        <v>0</v>
      </c>
      <c r="F232" s="44">
        <v>0</v>
      </c>
      <c r="G232" s="44">
        <v>1</v>
      </c>
      <c r="H232" s="44">
        <v>0</v>
      </c>
      <c r="I232" s="44">
        <v>1</v>
      </c>
      <c r="J232" s="44">
        <v>0</v>
      </c>
      <c r="K232" s="44">
        <v>0</v>
      </c>
      <c r="L232" s="44">
        <v>0</v>
      </c>
      <c r="M232" s="44">
        <v>0</v>
      </c>
      <c r="N232" s="44">
        <v>1</v>
      </c>
      <c r="O232" s="44">
        <v>0</v>
      </c>
      <c r="P232" s="44">
        <v>0</v>
      </c>
      <c r="Q232" s="44">
        <v>0</v>
      </c>
      <c r="R232" s="44">
        <v>0</v>
      </c>
      <c r="S232" s="343" t="s">
        <v>506</v>
      </c>
    </row>
    <row r="233" spans="1:19" s="37" customFormat="1">
      <c r="A233" s="34" t="s">
        <v>212</v>
      </c>
      <c r="B233" s="363" t="s">
        <v>126</v>
      </c>
      <c r="C233" s="44">
        <v>1</v>
      </c>
      <c r="D233" s="62">
        <f t="shared" ref="D233:D255" si="17">M233+N233+O233</f>
        <v>1</v>
      </c>
      <c r="E233" s="62">
        <f t="shared" si="16"/>
        <v>0</v>
      </c>
      <c r="F233" s="44">
        <v>0</v>
      </c>
      <c r="G233" s="44">
        <v>1</v>
      </c>
      <c r="H233" s="44">
        <v>0</v>
      </c>
      <c r="I233" s="44">
        <v>0</v>
      </c>
      <c r="J233" s="44">
        <v>1</v>
      </c>
      <c r="K233" s="44">
        <v>0</v>
      </c>
      <c r="L233" s="44">
        <v>0</v>
      </c>
      <c r="M233" s="44">
        <v>0</v>
      </c>
      <c r="N233" s="44">
        <v>0</v>
      </c>
      <c r="O233" s="44">
        <v>1</v>
      </c>
      <c r="P233" s="44">
        <v>0</v>
      </c>
      <c r="Q233" s="44">
        <v>0</v>
      </c>
      <c r="R233" s="44">
        <v>0</v>
      </c>
      <c r="S233" s="37" t="s">
        <v>507</v>
      </c>
    </row>
    <row r="234" spans="1:19" s="37" customFormat="1">
      <c r="A234" s="34" t="s">
        <v>206</v>
      </c>
      <c r="B234" s="363" t="s">
        <v>130</v>
      </c>
      <c r="C234" s="44">
        <v>1</v>
      </c>
      <c r="D234" s="62">
        <f t="shared" si="17"/>
        <v>1</v>
      </c>
      <c r="E234" s="62">
        <f t="shared" si="16"/>
        <v>1</v>
      </c>
      <c r="F234" s="44">
        <v>0</v>
      </c>
      <c r="G234" s="44">
        <v>1</v>
      </c>
      <c r="H234" s="44">
        <v>0</v>
      </c>
      <c r="I234" s="44">
        <v>0</v>
      </c>
      <c r="J234" s="44">
        <v>0</v>
      </c>
      <c r="K234" s="44">
        <v>0</v>
      </c>
      <c r="L234" s="44">
        <v>0</v>
      </c>
      <c r="M234" s="44">
        <v>0</v>
      </c>
      <c r="N234" s="44">
        <v>1</v>
      </c>
      <c r="O234" s="44">
        <v>0</v>
      </c>
      <c r="P234" s="44">
        <v>0</v>
      </c>
      <c r="Q234" s="44">
        <v>1</v>
      </c>
      <c r="R234" s="44">
        <v>0</v>
      </c>
      <c r="S234" s="37" t="s">
        <v>507</v>
      </c>
    </row>
    <row r="235" spans="1:19" s="37" customFormat="1">
      <c r="A235" s="34" t="s">
        <v>302</v>
      </c>
      <c r="B235" s="363" t="s">
        <v>446</v>
      </c>
      <c r="C235" s="44">
        <v>4</v>
      </c>
      <c r="D235" s="62">
        <f t="shared" si="17"/>
        <v>1</v>
      </c>
      <c r="E235" s="62">
        <f t="shared" si="16"/>
        <v>0</v>
      </c>
      <c r="F235" s="44">
        <v>0</v>
      </c>
      <c r="G235" s="44">
        <v>0</v>
      </c>
      <c r="H235" s="44">
        <v>0</v>
      </c>
      <c r="I235" s="44">
        <v>0</v>
      </c>
      <c r="J235" s="44">
        <v>0</v>
      </c>
      <c r="K235" s="44">
        <v>0</v>
      </c>
      <c r="L235" s="44">
        <v>0</v>
      </c>
      <c r="M235" s="44">
        <v>0</v>
      </c>
      <c r="N235" s="44">
        <v>0</v>
      </c>
      <c r="O235" s="44">
        <v>1</v>
      </c>
      <c r="P235" s="44">
        <v>0</v>
      </c>
      <c r="Q235" s="44">
        <v>0</v>
      </c>
      <c r="R235" s="44">
        <v>0</v>
      </c>
      <c r="S235" s="37" t="s">
        <v>507</v>
      </c>
    </row>
    <row r="236" spans="1:19" s="37" customFormat="1">
      <c r="A236" s="34" t="s">
        <v>508</v>
      </c>
      <c r="B236" s="363" t="s">
        <v>144</v>
      </c>
      <c r="C236" s="44">
        <v>4</v>
      </c>
      <c r="D236" s="62">
        <f t="shared" si="17"/>
        <v>2</v>
      </c>
      <c r="E236" s="62">
        <f t="shared" si="16"/>
        <v>1</v>
      </c>
      <c r="F236" s="44">
        <v>0</v>
      </c>
      <c r="G236" s="44">
        <v>2</v>
      </c>
      <c r="H236" s="44">
        <v>0</v>
      </c>
      <c r="I236" s="44">
        <v>1</v>
      </c>
      <c r="J236" s="44">
        <v>1</v>
      </c>
      <c r="K236" s="44">
        <v>0</v>
      </c>
      <c r="L236" s="44">
        <v>0</v>
      </c>
      <c r="M236" s="44">
        <v>0</v>
      </c>
      <c r="N236" s="44">
        <v>2</v>
      </c>
      <c r="O236" s="44">
        <v>0</v>
      </c>
      <c r="P236" s="44">
        <v>0</v>
      </c>
      <c r="Q236" s="44">
        <v>1</v>
      </c>
      <c r="R236" s="44">
        <v>0</v>
      </c>
      <c r="S236" s="37" t="s">
        <v>507</v>
      </c>
    </row>
    <row r="237" spans="1:19" s="37" customFormat="1">
      <c r="A237" s="34" t="s">
        <v>335</v>
      </c>
      <c r="B237" s="363" t="s">
        <v>311</v>
      </c>
      <c r="C237" s="44">
        <v>3</v>
      </c>
      <c r="D237" s="62">
        <f t="shared" si="17"/>
        <v>1</v>
      </c>
      <c r="E237" s="62">
        <f t="shared" si="16"/>
        <v>0</v>
      </c>
      <c r="F237" s="44">
        <v>0</v>
      </c>
      <c r="G237" s="44">
        <v>0</v>
      </c>
      <c r="H237" s="44">
        <v>0</v>
      </c>
      <c r="I237" s="44">
        <v>0</v>
      </c>
      <c r="J237" s="44">
        <v>1</v>
      </c>
      <c r="K237" s="44">
        <v>0</v>
      </c>
      <c r="L237" s="44">
        <v>0</v>
      </c>
      <c r="M237" s="44">
        <v>0</v>
      </c>
      <c r="N237" s="44">
        <v>1</v>
      </c>
      <c r="O237" s="44">
        <v>0</v>
      </c>
      <c r="P237" s="44">
        <v>0</v>
      </c>
      <c r="Q237" s="44">
        <v>0</v>
      </c>
      <c r="R237" s="44">
        <v>0</v>
      </c>
      <c r="S237" s="37" t="s">
        <v>507</v>
      </c>
    </row>
    <row r="238" spans="1:19" s="37" customFormat="1">
      <c r="A238" s="389" t="s">
        <v>219</v>
      </c>
      <c r="B238" s="50" t="s">
        <v>220</v>
      </c>
      <c r="C238" s="44">
        <v>1</v>
      </c>
      <c r="D238" s="62">
        <f t="shared" si="17"/>
        <v>0</v>
      </c>
      <c r="E238" s="62">
        <f t="shared" si="16"/>
        <v>0</v>
      </c>
      <c r="F238" s="44">
        <v>0</v>
      </c>
      <c r="G238" s="44">
        <v>0</v>
      </c>
      <c r="H238" s="44">
        <v>0</v>
      </c>
      <c r="I238" s="44">
        <v>0</v>
      </c>
      <c r="J238" s="44">
        <v>0</v>
      </c>
      <c r="K238" s="44">
        <v>0</v>
      </c>
      <c r="L238" s="44">
        <v>0</v>
      </c>
      <c r="M238" s="44">
        <v>0</v>
      </c>
      <c r="N238" s="44">
        <v>0</v>
      </c>
      <c r="O238" s="44">
        <v>0</v>
      </c>
      <c r="P238" s="44">
        <v>0</v>
      </c>
      <c r="Q238" s="44">
        <v>0</v>
      </c>
      <c r="R238" s="44">
        <v>0</v>
      </c>
      <c r="S238" s="37" t="s">
        <v>509</v>
      </c>
    </row>
    <row r="239" spans="1:19" s="37" customFormat="1">
      <c r="A239" s="389" t="s">
        <v>37</v>
      </c>
      <c r="B239" s="50" t="s">
        <v>38</v>
      </c>
      <c r="C239" s="44">
        <v>1</v>
      </c>
      <c r="D239" s="62">
        <f t="shared" si="17"/>
        <v>1</v>
      </c>
      <c r="E239" s="62">
        <f t="shared" si="16"/>
        <v>0</v>
      </c>
      <c r="F239" s="44">
        <v>0</v>
      </c>
      <c r="G239" s="44">
        <v>1</v>
      </c>
      <c r="H239" s="44">
        <v>0</v>
      </c>
      <c r="I239" s="44">
        <v>0</v>
      </c>
      <c r="J239" s="44">
        <v>0</v>
      </c>
      <c r="K239" s="44">
        <v>0</v>
      </c>
      <c r="L239" s="44">
        <v>0</v>
      </c>
      <c r="M239" s="44">
        <v>0</v>
      </c>
      <c r="N239" s="44">
        <v>1</v>
      </c>
      <c r="O239" s="44">
        <v>0</v>
      </c>
      <c r="P239" s="44">
        <v>0</v>
      </c>
      <c r="Q239" s="44">
        <v>0</v>
      </c>
      <c r="R239" s="44">
        <v>0</v>
      </c>
      <c r="S239" s="37" t="s">
        <v>509</v>
      </c>
    </row>
    <row r="240" spans="1:19" s="37" customFormat="1">
      <c r="A240" s="390" t="s">
        <v>191</v>
      </c>
      <c r="B240" s="50" t="s">
        <v>192</v>
      </c>
      <c r="C240" s="44">
        <v>1</v>
      </c>
      <c r="D240" s="62">
        <f t="shared" si="17"/>
        <v>0</v>
      </c>
      <c r="E240" s="62">
        <f t="shared" si="16"/>
        <v>0</v>
      </c>
      <c r="F240" s="44">
        <v>0</v>
      </c>
      <c r="G240" s="44">
        <v>0</v>
      </c>
      <c r="H240" s="44">
        <v>0</v>
      </c>
      <c r="I240" s="44">
        <v>0</v>
      </c>
      <c r="J240" s="44">
        <v>0</v>
      </c>
      <c r="K240" s="44">
        <v>0</v>
      </c>
      <c r="L240" s="44">
        <v>0</v>
      </c>
      <c r="M240" s="44">
        <v>0</v>
      </c>
      <c r="N240" s="44">
        <v>0</v>
      </c>
      <c r="O240" s="44">
        <v>0</v>
      </c>
      <c r="P240" s="44">
        <v>0</v>
      </c>
      <c r="Q240" s="44">
        <v>0</v>
      </c>
      <c r="R240" s="44">
        <v>0</v>
      </c>
      <c r="S240" s="37" t="s">
        <v>509</v>
      </c>
    </row>
    <row r="241" spans="1:19" s="37" customFormat="1">
      <c r="A241" s="391" t="s">
        <v>260</v>
      </c>
      <c r="B241" s="50" t="s">
        <v>311</v>
      </c>
      <c r="C241" s="70">
        <v>1</v>
      </c>
      <c r="D241" s="62">
        <f t="shared" si="17"/>
        <v>0</v>
      </c>
      <c r="E241" s="62">
        <f t="shared" si="16"/>
        <v>0</v>
      </c>
      <c r="F241" s="70">
        <v>0</v>
      </c>
      <c r="G241" s="70">
        <v>0</v>
      </c>
      <c r="H241" s="70">
        <v>0</v>
      </c>
      <c r="I241" s="70">
        <v>0</v>
      </c>
      <c r="J241" s="70">
        <v>0</v>
      </c>
      <c r="K241" s="70">
        <v>0</v>
      </c>
      <c r="L241" s="70">
        <v>0</v>
      </c>
      <c r="M241" s="70">
        <v>0</v>
      </c>
      <c r="N241" s="70">
        <v>0</v>
      </c>
      <c r="O241" s="70">
        <v>0</v>
      </c>
      <c r="P241" s="70">
        <v>0</v>
      </c>
      <c r="Q241" s="70">
        <v>0</v>
      </c>
      <c r="R241" s="70">
        <v>0</v>
      </c>
      <c r="S241" s="37" t="s">
        <v>509</v>
      </c>
    </row>
    <row r="242" spans="1:19" s="37" customFormat="1" ht="12">
      <c r="A242" s="392" t="s">
        <v>510</v>
      </c>
      <c r="B242" s="50" t="s">
        <v>188</v>
      </c>
      <c r="C242" s="70">
        <v>1</v>
      </c>
      <c r="D242" s="62">
        <f t="shared" si="17"/>
        <v>1</v>
      </c>
      <c r="E242" s="62">
        <f t="shared" si="16"/>
        <v>1</v>
      </c>
      <c r="F242" s="70">
        <v>0</v>
      </c>
      <c r="G242" s="70">
        <v>1</v>
      </c>
      <c r="H242" s="70">
        <v>0</v>
      </c>
      <c r="I242" s="70">
        <v>0</v>
      </c>
      <c r="J242" s="70">
        <v>0</v>
      </c>
      <c r="K242" s="70">
        <v>0</v>
      </c>
      <c r="L242" s="70">
        <v>0</v>
      </c>
      <c r="M242" s="70">
        <v>0</v>
      </c>
      <c r="N242" s="70">
        <v>1</v>
      </c>
      <c r="O242" s="70">
        <v>0</v>
      </c>
      <c r="P242" s="70">
        <v>0</v>
      </c>
      <c r="Q242" s="70">
        <v>1</v>
      </c>
      <c r="R242" s="70">
        <v>0</v>
      </c>
      <c r="S242" s="37" t="s">
        <v>509</v>
      </c>
    </row>
    <row r="243" spans="1:19" s="37" customFormat="1">
      <c r="A243" s="79" t="s">
        <v>125</v>
      </c>
      <c r="B243" s="44">
        <v>9.6</v>
      </c>
      <c r="C243" s="44">
        <v>1</v>
      </c>
      <c r="D243" s="62">
        <f t="shared" si="17"/>
        <v>1</v>
      </c>
      <c r="E243" s="62">
        <f t="shared" si="16"/>
        <v>0</v>
      </c>
      <c r="F243" s="44">
        <v>0</v>
      </c>
      <c r="G243" s="44">
        <v>1</v>
      </c>
      <c r="H243" s="44">
        <v>0</v>
      </c>
      <c r="I243" s="44">
        <v>0</v>
      </c>
      <c r="J243" s="44">
        <v>1</v>
      </c>
      <c r="K243" s="44">
        <v>0</v>
      </c>
      <c r="L243" s="44">
        <v>0</v>
      </c>
      <c r="M243" s="44">
        <v>1</v>
      </c>
      <c r="N243" s="44">
        <v>0</v>
      </c>
      <c r="O243" s="44">
        <v>0</v>
      </c>
      <c r="P243" s="44">
        <v>0</v>
      </c>
      <c r="Q243" s="44">
        <v>0</v>
      </c>
      <c r="R243" s="44">
        <v>0</v>
      </c>
      <c r="S243" s="37" t="s">
        <v>511</v>
      </c>
    </row>
    <row r="244" spans="1:19" s="37" customFormat="1">
      <c r="A244" s="79" t="s">
        <v>137</v>
      </c>
      <c r="B244" s="35" t="s">
        <v>128</v>
      </c>
      <c r="C244" s="44">
        <v>1</v>
      </c>
      <c r="D244" s="62">
        <f t="shared" si="17"/>
        <v>1</v>
      </c>
      <c r="E244" s="62">
        <f t="shared" si="16"/>
        <v>0</v>
      </c>
      <c r="F244" s="44">
        <v>0</v>
      </c>
      <c r="G244" s="44">
        <v>1</v>
      </c>
      <c r="H244" s="44">
        <v>0</v>
      </c>
      <c r="I244" s="44">
        <v>0</v>
      </c>
      <c r="J244" s="44">
        <v>1</v>
      </c>
      <c r="K244" s="44">
        <v>1</v>
      </c>
      <c r="L244" s="44">
        <v>0</v>
      </c>
      <c r="M244" s="44">
        <v>0</v>
      </c>
      <c r="N244" s="44">
        <v>1</v>
      </c>
      <c r="O244" s="44">
        <v>0</v>
      </c>
      <c r="P244" s="44">
        <v>0</v>
      </c>
      <c r="Q244" s="44">
        <v>0</v>
      </c>
      <c r="R244" s="44">
        <v>0</v>
      </c>
      <c r="S244" s="37" t="s">
        <v>511</v>
      </c>
    </row>
    <row r="245" spans="1:19" s="37" customFormat="1">
      <c r="A245" s="79" t="s">
        <v>456</v>
      </c>
      <c r="B245" s="354" t="s">
        <v>446</v>
      </c>
      <c r="C245" s="44">
        <v>1</v>
      </c>
      <c r="D245" s="62">
        <f t="shared" si="17"/>
        <v>1</v>
      </c>
      <c r="E245" s="62">
        <f t="shared" si="16"/>
        <v>0</v>
      </c>
      <c r="F245" s="44">
        <v>0</v>
      </c>
      <c r="G245" s="44">
        <v>1</v>
      </c>
      <c r="H245" s="44">
        <v>0</v>
      </c>
      <c r="I245" s="44">
        <v>0</v>
      </c>
      <c r="J245" s="44">
        <v>0</v>
      </c>
      <c r="K245" s="44">
        <v>0</v>
      </c>
      <c r="L245" s="44">
        <v>0</v>
      </c>
      <c r="M245" s="44">
        <v>0</v>
      </c>
      <c r="N245" s="44">
        <v>0</v>
      </c>
      <c r="O245" s="44">
        <v>1</v>
      </c>
      <c r="P245" s="44">
        <v>0</v>
      </c>
      <c r="Q245" s="44">
        <v>0</v>
      </c>
      <c r="R245" s="44">
        <v>0</v>
      </c>
      <c r="S245" s="37" t="s">
        <v>511</v>
      </c>
    </row>
    <row r="246" spans="1:19" s="37" customFormat="1" ht="12.75" customHeight="1">
      <c r="A246" s="79" t="s">
        <v>35</v>
      </c>
      <c r="B246" s="35" t="s">
        <v>36</v>
      </c>
      <c r="C246" s="70">
        <v>3</v>
      </c>
      <c r="D246" s="62">
        <f t="shared" si="17"/>
        <v>3</v>
      </c>
      <c r="E246" s="62">
        <f t="shared" si="16"/>
        <v>3</v>
      </c>
      <c r="F246" s="70">
        <v>0</v>
      </c>
      <c r="G246" s="70">
        <v>3</v>
      </c>
      <c r="H246" s="70">
        <v>0</v>
      </c>
      <c r="I246" s="70">
        <v>0</v>
      </c>
      <c r="J246" s="70">
        <v>2</v>
      </c>
      <c r="K246" s="70">
        <v>0</v>
      </c>
      <c r="L246" s="70">
        <v>0</v>
      </c>
      <c r="M246" s="70">
        <v>2</v>
      </c>
      <c r="N246" s="70">
        <v>1</v>
      </c>
      <c r="O246" s="70">
        <v>0</v>
      </c>
      <c r="P246" s="70">
        <v>2</v>
      </c>
      <c r="Q246" s="70">
        <v>1</v>
      </c>
      <c r="R246" s="70">
        <v>0</v>
      </c>
      <c r="S246" s="37" t="s">
        <v>511</v>
      </c>
    </row>
    <row r="247" spans="1:19" s="37" customFormat="1">
      <c r="A247" s="79" t="s">
        <v>512</v>
      </c>
      <c r="B247" s="35" t="s">
        <v>513</v>
      </c>
      <c r="C247" s="70">
        <v>1</v>
      </c>
      <c r="D247" s="62">
        <f t="shared" si="17"/>
        <v>1</v>
      </c>
      <c r="E247" s="62">
        <f t="shared" si="16"/>
        <v>0</v>
      </c>
      <c r="F247" s="70">
        <v>0</v>
      </c>
      <c r="G247" s="70">
        <v>1</v>
      </c>
      <c r="H247" s="70">
        <v>0</v>
      </c>
      <c r="I247" s="70">
        <v>0</v>
      </c>
      <c r="J247" s="70">
        <v>1</v>
      </c>
      <c r="K247" s="70">
        <v>0</v>
      </c>
      <c r="L247" s="70">
        <v>0</v>
      </c>
      <c r="M247" s="70">
        <v>1</v>
      </c>
      <c r="N247" s="70">
        <v>0</v>
      </c>
      <c r="O247" s="70">
        <v>0</v>
      </c>
      <c r="P247" s="70">
        <v>0</v>
      </c>
      <c r="Q247" s="70">
        <v>0</v>
      </c>
      <c r="R247" s="70">
        <v>0</v>
      </c>
      <c r="S247" s="37" t="s">
        <v>511</v>
      </c>
    </row>
    <row r="248" spans="1:19" s="37" customFormat="1">
      <c r="A248" s="34" t="s">
        <v>147</v>
      </c>
      <c r="B248" s="35" t="s">
        <v>148</v>
      </c>
      <c r="C248" s="70">
        <v>2</v>
      </c>
      <c r="D248" s="62">
        <f t="shared" si="17"/>
        <v>2</v>
      </c>
      <c r="E248" s="62">
        <f t="shared" si="16"/>
        <v>0</v>
      </c>
      <c r="F248" s="70">
        <v>0</v>
      </c>
      <c r="G248" s="70">
        <v>1</v>
      </c>
      <c r="H248" s="70">
        <v>0</v>
      </c>
      <c r="I248" s="70">
        <v>0</v>
      </c>
      <c r="J248" s="70">
        <v>2</v>
      </c>
      <c r="K248" s="70">
        <v>1</v>
      </c>
      <c r="L248" s="70">
        <v>0</v>
      </c>
      <c r="M248" s="70">
        <v>0</v>
      </c>
      <c r="N248" s="70">
        <v>2</v>
      </c>
      <c r="O248" s="70">
        <v>0</v>
      </c>
      <c r="P248" s="70">
        <v>0</v>
      </c>
      <c r="Q248" s="70">
        <v>0</v>
      </c>
      <c r="R248" s="70">
        <v>0</v>
      </c>
      <c r="S248" s="37" t="s">
        <v>511</v>
      </c>
    </row>
    <row r="249" spans="1:19" s="37" customFormat="1">
      <c r="A249" s="30" t="s">
        <v>191</v>
      </c>
      <c r="B249" s="354" t="s">
        <v>192</v>
      </c>
      <c r="C249" s="70">
        <v>1</v>
      </c>
      <c r="D249" s="62">
        <f t="shared" si="17"/>
        <v>1</v>
      </c>
      <c r="E249" s="62">
        <f t="shared" si="16"/>
        <v>0</v>
      </c>
      <c r="F249" s="70">
        <v>0</v>
      </c>
      <c r="G249" s="70">
        <v>1</v>
      </c>
      <c r="H249" s="70">
        <v>0</v>
      </c>
      <c r="I249" s="70">
        <v>0</v>
      </c>
      <c r="J249" s="70">
        <v>1</v>
      </c>
      <c r="K249" s="70">
        <v>1</v>
      </c>
      <c r="L249" s="70">
        <v>0</v>
      </c>
      <c r="M249" s="70">
        <v>0</v>
      </c>
      <c r="N249" s="70">
        <v>1</v>
      </c>
      <c r="O249" s="70">
        <v>0</v>
      </c>
      <c r="P249" s="70">
        <v>0</v>
      </c>
      <c r="Q249" s="70">
        <v>0</v>
      </c>
      <c r="R249" s="70">
        <v>0</v>
      </c>
      <c r="S249" s="37" t="s">
        <v>511</v>
      </c>
    </row>
    <row r="250" spans="1:19" s="37" customFormat="1">
      <c r="A250" s="30" t="s">
        <v>260</v>
      </c>
      <c r="B250" s="50" t="s">
        <v>311</v>
      </c>
      <c r="C250" s="70">
        <v>7</v>
      </c>
      <c r="D250" s="62">
        <f t="shared" si="17"/>
        <v>7</v>
      </c>
      <c r="E250" s="62">
        <f t="shared" si="16"/>
        <v>0</v>
      </c>
      <c r="F250" s="70">
        <v>0</v>
      </c>
      <c r="G250" s="70">
        <v>7</v>
      </c>
      <c r="H250" s="70">
        <v>0</v>
      </c>
      <c r="I250" s="70">
        <v>0</v>
      </c>
      <c r="J250" s="70">
        <v>7</v>
      </c>
      <c r="K250" s="70">
        <v>2</v>
      </c>
      <c r="L250" s="70">
        <v>0</v>
      </c>
      <c r="M250" s="70">
        <v>4</v>
      </c>
      <c r="N250" s="70">
        <v>2</v>
      </c>
      <c r="O250" s="70">
        <v>1</v>
      </c>
      <c r="P250" s="70">
        <v>0</v>
      </c>
      <c r="Q250" s="70">
        <v>0</v>
      </c>
      <c r="R250" s="70">
        <v>0</v>
      </c>
      <c r="S250" s="37" t="s">
        <v>511</v>
      </c>
    </row>
    <row r="251" spans="1:19" s="37" customFormat="1" ht="20.399999999999999">
      <c r="A251" s="34" t="s">
        <v>299</v>
      </c>
      <c r="B251" s="35" t="s">
        <v>218</v>
      </c>
      <c r="C251" s="44">
        <v>7</v>
      </c>
      <c r="D251" s="62">
        <f t="shared" si="17"/>
        <v>7</v>
      </c>
      <c r="E251" s="62">
        <f t="shared" si="16"/>
        <v>0</v>
      </c>
      <c r="F251" s="44">
        <v>0</v>
      </c>
      <c r="G251" s="44">
        <v>7</v>
      </c>
      <c r="H251" s="44">
        <v>2</v>
      </c>
      <c r="I251" s="44">
        <v>0</v>
      </c>
      <c r="J251" s="44">
        <v>4</v>
      </c>
      <c r="K251" s="44">
        <v>0</v>
      </c>
      <c r="L251" s="44">
        <v>0</v>
      </c>
      <c r="M251" s="44">
        <v>1</v>
      </c>
      <c r="N251" s="44">
        <v>4</v>
      </c>
      <c r="O251" s="44">
        <v>2</v>
      </c>
      <c r="P251" s="44">
        <v>0</v>
      </c>
      <c r="Q251" s="44">
        <v>0</v>
      </c>
      <c r="R251" s="44">
        <v>0</v>
      </c>
      <c r="S251" s="37" t="s">
        <v>514</v>
      </c>
    </row>
    <row r="252" spans="1:19" s="37" customFormat="1">
      <c r="A252" s="34" t="s">
        <v>260</v>
      </c>
      <c r="B252" s="50" t="s">
        <v>311</v>
      </c>
      <c r="C252" s="44">
        <v>1</v>
      </c>
      <c r="D252" s="62">
        <f t="shared" si="17"/>
        <v>1</v>
      </c>
      <c r="E252" s="62">
        <f t="shared" si="16"/>
        <v>0</v>
      </c>
      <c r="F252" s="44">
        <v>0</v>
      </c>
      <c r="G252" s="44">
        <v>1</v>
      </c>
      <c r="H252" s="44">
        <v>1</v>
      </c>
      <c r="I252" s="44">
        <v>0</v>
      </c>
      <c r="J252" s="44">
        <v>1</v>
      </c>
      <c r="K252" s="44">
        <v>0</v>
      </c>
      <c r="L252" s="44">
        <v>0</v>
      </c>
      <c r="M252" s="44">
        <v>0</v>
      </c>
      <c r="N252" s="44">
        <v>1</v>
      </c>
      <c r="O252" s="44">
        <v>0</v>
      </c>
      <c r="P252" s="44">
        <v>0</v>
      </c>
      <c r="Q252" s="44">
        <v>0</v>
      </c>
      <c r="R252" s="44">
        <v>0</v>
      </c>
      <c r="S252" s="37" t="s">
        <v>514</v>
      </c>
    </row>
    <row r="253" spans="1:19" s="37" customFormat="1">
      <c r="A253" s="34" t="s">
        <v>543</v>
      </c>
      <c r="B253" s="35" t="s">
        <v>235</v>
      </c>
      <c r="C253" s="62">
        <v>4</v>
      </c>
      <c r="D253" s="62">
        <f t="shared" si="17"/>
        <v>6</v>
      </c>
      <c r="E253" s="62"/>
      <c r="F253" s="62"/>
      <c r="G253" s="62">
        <v>4</v>
      </c>
      <c r="H253" s="62"/>
      <c r="I253" s="62">
        <v>1</v>
      </c>
      <c r="J253" s="62">
        <v>3</v>
      </c>
      <c r="K253" s="62"/>
      <c r="L253" s="62">
        <v>1</v>
      </c>
      <c r="M253" s="62">
        <v>1</v>
      </c>
      <c r="N253" s="62">
        <f t="shared" ref="N253" si="18">N254+N255</f>
        <v>4</v>
      </c>
      <c r="O253" s="62">
        <v>1</v>
      </c>
      <c r="P253" s="62"/>
      <c r="Q253" s="62"/>
      <c r="R253" s="62"/>
      <c r="S253" s="37" t="s">
        <v>515</v>
      </c>
    </row>
    <row r="254" spans="1:19" s="37" customFormat="1">
      <c r="A254" s="34" t="s">
        <v>544</v>
      </c>
      <c r="B254" s="35" t="s">
        <v>496</v>
      </c>
      <c r="C254" s="62">
        <v>1</v>
      </c>
      <c r="D254" s="62">
        <f t="shared" si="17"/>
        <v>3</v>
      </c>
      <c r="E254" s="62"/>
      <c r="F254" s="62"/>
      <c r="G254" s="62">
        <v>1</v>
      </c>
      <c r="H254" s="62"/>
      <c r="I254" s="62"/>
      <c r="J254" s="62">
        <v>1</v>
      </c>
      <c r="K254" s="62"/>
      <c r="L254" s="62"/>
      <c r="M254" s="62"/>
      <c r="N254" s="62">
        <f>N255+N256</f>
        <v>3</v>
      </c>
      <c r="O254" s="62"/>
      <c r="P254" s="62"/>
      <c r="Q254" s="62"/>
      <c r="R254" s="62"/>
      <c r="S254" s="37" t="s">
        <v>515</v>
      </c>
    </row>
    <row r="255" spans="1:19" s="37" customFormat="1">
      <c r="A255" s="255" t="s">
        <v>456</v>
      </c>
      <c r="B255" s="35" t="s">
        <v>446</v>
      </c>
      <c r="C255" s="62">
        <v>1</v>
      </c>
      <c r="D255" s="62">
        <f t="shared" si="17"/>
        <v>1</v>
      </c>
      <c r="E255" s="62"/>
      <c r="F255" s="62"/>
      <c r="G255" s="62">
        <v>1</v>
      </c>
      <c r="H255" s="62"/>
      <c r="I255" s="62"/>
      <c r="J255" s="62"/>
      <c r="K255" s="62"/>
      <c r="L255" s="62"/>
      <c r="M255" s="62"/>
      <c r="N255" s="62">
        <v>1</v>
      </c>
      <c r="O255" s="62"/>
      <c r="P255" s="62"/>
      <c r="Q255" s="62"/>
      <c r="R255" s="62"/>
      <c r="S255" s="37" t="s">
        <v>515</v>
      </c>
    </row>
    <row r="256" spans="1:19" s="37" customFormat="1">
      <c r="A256" s="34" t="s">
        <v>335</v>
      </c>
      <c r="B256" s="50" t="s">
        <v>311</v>
      </c>
      <c r="C256" s="44">
        <v>4</v>
      </c>
      <c r="D256" s="62">
        <f>M256+N256+O256</f>
        <v>4</v>
      </c>
      <c r="E256" s="62">
        <f t="shared" ref="E256:E259" si="19">P256+Q256+R256</f>
        <v>0</v>
      </c>
      <c r="F256" s="44">
        <v>0</v>
      </c>
      <c r="G256" s="44">
        <v>0</v>
      </c>
      <c r="H256" s="44">
        <v>0</v>
      </c>
      <c r="I256" s="44">
        <v>0</v>
      </c>
      <c r="J256" s="44">
        <v>2</v>
      </c>
      <c r="K256" s="44">
        <v>1</v>
      </c>
      <c r="L256" s="44">
        <v>0</v>
      </c>
      <c r="M256" s="44">
        <v>1</v>
      </c>
      <c r="N256" s="44">
        <v>2</v>
      </c>
      <c r="O256" s="44">
        <v>1</v>
      </c>
      <c r="P256" s="44">
        <v>0</v>
      </c>
      <c r="Q256" s="44">
        <v>0</v>
      </c>
      <c r="R256" s="44">
        <v>0</v>
      </c>
      <c r="S256" s="37" t="s">
        <v>516</v>
      </c>
    </row>
    <row r="257" spans="1:19" s="37" customFormat="1">
      <c r="A257" s="34" t="s">
        <v>302</v>
      </c>
      <c r="B257" s="35" t="s">
        <v>446</v>
      </c>
      <c r="C257" s="44">
        <v>3</v>
      </c>
      <c r="D257" s="62">
        <f>M257+N257+O257</f>
        <v>3</v>
      </c>
      <c r="E257" s="62">
        <f t="shared" si="19"/>
        <v>1</v>
      </c>
      <c r="F257" s="44">
        <v>0</v>
      </c>
      <c r="G257" s="44">
        <v>0</v>
      </c>
      <c r="H257" s="44">
        <v>0</v>
      </c>
      <c r="I257" s="44">
        <v>0</v>
      </c>
      <c r="J257" s="44">
        <v>2</v>
      </c>
      <c r="K257" s="44">
        <v>1</v>
      </c>
      <c r="L257" s="44">
        <v>0</v>
      </c>
      <c r="M257" s="44">
        <v>1</v>
      </c>
      <c r="N257" s="44">
        <v>2</v>
      </c>
      <c r="O257" s="44">
        <v>0</v>
      </c>
      <c r="P257" s="44">
        <v>1</v>
      </c>
      <c r="Q257" s="44">
        <v>0</v>
      </c>
      <c r="R257" s="44">
        <v>0</v>
      </c>
      <c r="S257" s="37" t="s">
        <v>516</v>
      </c>
    </row>
    <row r="258" spans="1:19" s="37" customFormat="1">
      <c r="A258" s="34" t="s">
        <v>212</v>
      </c>
      <c r="B258" s="35" t="s">
        <v>126</v>
      </c>
      <c r="C258" s="44">
        <v>1</v>
      </c>
      <c r="D258" s="62">
        <f>M258+N258+O258</f>
        <v>1</v>
      </c>
      <c r="E258" s="62">
        <f t="shared" si="19"/>
        <v>0</v>
      </c>
      <c r="F258" s="44">
        <v>0</v>
      </c>
      <c r="G258" s="44">
        <v>0</v>
      </c>
      <c r="H258" s="44">
        <v>0</v>
      </c>
      <c r="I258" s="44">
        <v>0</v>
      </c>
      <c r="J258" s="44">
        <v>1</v>
      </c>
      <c r="K258" s="44">
        <v>0</v>
      </c>
      <c r="L258" s="44">
        <v>0</v>
      </c>
      <c r="M258" s="44">
        <v>0</v>
      </c>
      <c r="N258" s="44">
        <v>0</v>
      </c>
      <c r="O258" s="44">
        <v>1</v>
      </c>
      <c r="P258" s="44">
        <v>0</v>
      </c>
      <c r="Q258" s="44">
        <v>0</v>
      </c>
      <c r="R258" s="44">
        <v>0</v>
      </c>
      <c r="S258" s="37" t="s">
        <v>516</v>
      </c>
    </row>
    <row r="259" spans="1:19" s="37" customFormat="1">
      <c r="A259" s="255" t="s">
        <v>502</v>
      </c>
      <c r="B259" s="35" t="s">
        <v>192</v>
      </c>
      <c r="C259" s="70">
        <v>1</v>
      </c>
      <c r="D259" s="62">
        <f>M259+N259+O259</f>
        <v>1</v>
      </c>
      <c r="E259" s="62">
        <f t="shared" si="19"/>
        <v>1</v>
      </c>
      <c r="F259" s="70">
        <v>0</v>
      </c>
      <c r="G259" s="70">
        <v>0</v>
      </c>
      <c r="H259" s="70">
        <v>0</v>
      </c>
      <c r="I259" s="70">
        <v>0</v>
      </c>
      <c r="J259" s="70">
        <v>0</v>
      </c>
      <c r="K259" s="70">
        <v>0</v>
      </c>
      <c r="L259" s="70">
        <v>0</v>
      </c>
      <c r="M259" s="70">
        <v>1</v>
      </c>
      <c r="N259" s="70">
        <v>0</v>
      </c>
      <c r="O259" s="70">
        <v>0</v>
      </c>
      <c r="P259" s="70">
        <v>1</v>
      </c>
      <c r="Q259" s="70">
        <v>0</v>
      </c>
      <c r="R259" s="70">
        <v>0</v>
      </c>
      <c r="S259" s="37" t="s">
        <v>516</v>
      </c>
    </row>
    <row r="260" spans="1:19" s="37" customFormat="1">
      <c r="A260" s="34" t="s">
        <v>558</v>
      </c>
      <c r="B260" s="35" t="s">
        <v>126</v>
      </c>
      <c r="C260" s="62">
        <v>2</v>
      </c>
      <c r="D260" s="62">
        <v>1</v>
      </c>
      <c r="E260" s="62">
        <v>0</v>
      </c>
      <c r="F260" s="62"/>
      <c r="G260" s="62">
        <v>0</v>
      </c>
      <c r="H260" s="62">
        <v>0</v>
      </c>
      <c r="I260" s="62"/>
      <c r="J260" s="62">
        <v>1</v>
      </c>
      <c r="K260" s="62">
        <v>0</v>
      </c>
      <c r="L260" s="62">
        <v>0</v>
      </c>
      <c r="M260" s="62">
        <v>0</v>
      </c>
      <c r="N260" s="62">
        <v>1</v>
      </c>
      <c r="O260" s="62">
        <v>0</v>
      </c>
      <c r="P260" s="62">
        <v>0</v>
      </c>
      <c r="Q260" s="44">
        <v>0</v>
      </c>
      <c r="R260" s="44">
        <v>0</v>
      </c>
      <c r="S260" s="37" t="s">
        <v>517</v>
      </c>
    </row>
    <row r="261" spans="1:19" s="37" customFormat="1">
      <c r="A261" s="34" t="s">
        <v>559</v>
      </c>
      <c r="B261" s="35" t="s">
        <v>220</v>
      </c>
      <c r="C261" s="62">
        <v>1</v>
      </c>
      <c r="D261" s="62">
        <v>1</v>
      </c>
      <c r="E261" s="62">
        <v>0</v>
      </c>
      <c r="F261" s="62"/>
      <c r="G261" s="62">
        <v>1</v>
      </c>
      <c r="H261" s="62">
        <v>0</v>
      </c>
      <c r="I261" s="62"/>
      <c r="J261" s="62">
        <v>1</v>
      </c>
      <c r="K261" s="62">
        <v>0</v>
      </c>
      <c r="L261" s="62">
        <v>0</v>
      </c>
      <c r="M261" s="62">
        <v>0</v>
      </c>
      <c r="N261" s="62">
        <v>0</v>
      </c>
      <c r="O261" s="62">
        <v>1</v>
      </c>
      <c r="P261" s="62">
        <v>0</v>
      </c>
      <c r="Q261" s="44">
        <v>0</v>
      </c>
      <c r="R261" s="44">
        <v>0</v>
      </c>
      <c r="S261" s="37" t="s">
        <v>517</v>
      </c>
    </row>
    <row r="262" spans="1:19" s="37" customFormat="1">
      <c r="A262" s="34" t="s">
        <v>560</v>
      </c>
      <c r="B262" s="58" t="s">
        <v>146</v>
      </c>
      <c r="C262" s="62">
        <v>1</v>
      </c>
      <c r="D262" s="62">
        <v>0</v>
      </c>
      <c r="E262" s="62">
        <v>0</v>
      </c>
      <c r="F262" s="62"/>
      <c r="G262" s="62">
        <v>0</v>
      </c>
      <c r="H262" s="62">
        <v>0</v>
      </c>
      <c r="I262" s="62"/>
      <c r="J262" s="62">
        <v>0</v>
      </c>
      <c r="K262" s="62">
        <v>0</v>
      </c>
      <c r="L262" s="62">
        <v>0</v>
      </c>
      <c r="M262" s="62">
        <v>0</v>
      </c>
      <c r="N262" s="62">
        <v>0</v>
      </c>
      <c r="O262" s="62">
        <v>0</v>
      </c>
      <c r="P262" s="62">
        <v>0</v>
      </c>
      <c r="Q262" s="44">
        <v>0</v>
      </c>
      <c r="R262" s="44">
        <v>0</v>
      </c>
      <c r="S262" s="37" t="s">
        <v>517</v>
      </c>
    </row>
    <row r="263" spans="1:19" s="37" customFormat="1">
      <c r="A263" s="34" t="s">
        <v>561</v>
      </c>
      <c r="B263" s="35" t="s">
        <v>148</v>
      </c>
      <c r="C263" s="62">
        <v>3</v>
      </c>
      <c r="D263" s="62">
        <v>1</v>
      </c>
      <c r="E263" s="62">
        <v>0</v>
      </c>
      <c r="F263" s="62"/>
      <c r="G263" s="62">
        <v>1</v>
      </c>
      <c r="H263" s="62">
        <v>0</v>
      </c>
      <c r="I263" s="62"/>
      <c r="J263" s="62">
        <v>1</v>
      </c>
      <c r="K263" s="62">
        <v>0</v>
      </c>
      <c r="L263" s="62">
        <v>0</v>
      </c>
      <c r="M263" s="62">
        <v>0</v>
      </c>
      <c r="N263" s="62">
        <v>0</v>
      </c>
      <c r="O263" s="62">
        <v>1</v>
      </c>
      <c r="P263" s="62">
        <v>0</v>
      </c>
      <c r="Q263" s="44">
        <v>0</v>
      </c>
      <c r="R263" s="44">
        <v>0</v>
      </c>
      <c r="S263" s="37" t="s">
        <v>517</v>
      </c>
    </row>
    <row r="264" spans="1:19" s="37" customFormat="1">
      <c r="A264" s="34" t="s">
        <v>562</v>
      </c>
      <c r="B264" s="50" t="s">
        <v>311</v>
      </c>
      <c r="C264" s="62">
        <v>6</v>
      </c>
      <c r="D264" s="62">
        <v>2</v>
      </c>
      <c r="E264" s="62">
        <v>0</v>
      </c>
      <c r="F264" s="62"/>
      <c r="G264" s="62">
        <v>2</v>
      </c>
      <c r="H264" s="62">
        <v>1</v>
      </c>
      <c r="I264" s="62"/>
      <c r="J264" s="62">
        <v>0</v>
      </c>
      <c r="K264" s="62">
        <v>0</v>
      </c>
      <c r="L264" s="62">
        <v>0</v>
      </c>
      <c r="M264" s="62">
        <v>0</v>
      </c>
      <c r="N264" s="62">
        <v>0</v>
      </c>
      <c r="O264" s="62">
        <v>2</v>
      </c>
      <c r="P264" s="62">
        <v>0</v>
      </c>
      <c r="Q264" s="44">
        <v>0</v>
      </c>
      <c r="R264" s="44">
        <v>0</v>
      </c>
      <c r="S264" s="37" t="s">
        <v>517</v>
      </c>
    </row>
    <row r="265" spans="1:19" s="37" customFormat="1">
      <c r="A265" s="34" t="s">
        <v>182</v>
      </c>
      <c r="B265" s="35" t="s">
        <v>183</v>
      </c>
      <c r="C265" s="44">
        <v>2</v>
      </c>
      <c r="D265" s="62">
        <f t="shared" ref="D265:D286" si="20">M265+N265+O265</f>
        <v>2</v>
      </c>
      <c r="E265" s="62">
        <f t="shared" ref="E265:E286" si="21">P265+Q265+R265</f>
        <v>0</v>
      </c>
      <c r="F265" s="44"/>
      <c r="G265" s="44">
        <v>2</v>
      </c>
      <c r="H265" s="44"/>
      <c r="I265" s="44"/>
      <c r="J265" s="44"/>
      <c r="K265" s="44"/>
      <c r="L265" s="44"/>
      <c r="M265" s="44"/>
      <c r="N265" s="44">
        <v>2</v>
      </c>
      <c r="O265" s="44"/>
      <c r="P265" s="44"/>
      <c r="Q265" s="44"/>
      <c r="R265" s="44"/>
      <c r="S265" s="37" t="s">
        <v>518</v>
      </c>
    </row>
    <row r="266" spans="1:19" s="37" customFormat="1">
      <c r="A266" s="34" t="s">
        <v>125</v>
      </c>
      <c r="B266" s="35" t="s">
        <v>126</v>
      </c>
      <c r="C266" s="44">
        <v>1</v>
      </c>
      <c r="D266" s="62">
        <f t="shared" si="20"/>
        <v>1</v>
      </c>
      <c r="E266" s="62">
        <f t="shared" si="21"/>
        <v>0</v>
      </c>
      <c r="F266" s="44"/>
      <c r="G266" s="44">
        <v>1</v>
      </c>
      <c r="H266" s="44"/>
      <c r="I266" s="44"/>
      <c r="J266" s="44">
        <v>1</v>
      </c>
      <c r="K266" s="44"/>
      <c r="L266" s="44">
        <v>1</v>
      </c>
      <c r="M266" s="44"/>
      <c r="N266" s="44">
        <v>1</v>
      </c>
      <c r="O266" s="44"/>
      <c r="P266" s="44"/>
      <c r="Q266" s="44"/>
      <c r="R266" s="44"/>
      <c r="S266" s="37" t="s">
        <v>518</v>
      </c>
    </row>
    <row r="267" spans="1:19" s="37" customFormat="1">
      <c r="A267" s="34" t="s">
        <v>137</v>
      </c>
      <c r="B267" s="35" t="s">
        <v>128</v>
      </c>
      <c r="C267" s="44">
        <v>4</v>
      </c>
      <c r="D267" s="62">
        <f t="shared" si="20"/>
        <v>4</v>
      </c>
      <c r="E267" s="62">
        <f t="shared" si="21"/>
        <v>1</v>
      </c>
      <c r="F267" s="44">
        <v>1</v>
      </c>
      <c r="G267" s="44">
        <v>4</v>
      </c>
      <c r="H267" s="44"/>
      <c r="I267" s="44">
        <v>1</v>
      </c>
      <c r="J267" s="44">
        <v>1</v>
      </c>
      <c r="K267" s="44"/>
      <c r="L267" s="44"/>
      <c r="M267" s="44">
        <v>2</v>
      </c>
      <c r="N267" s="44">
        <v>2</v>
      </c>
      <c r="O267" s="44"/>
      <c r="P267" s="44">
        <v>1</v>
      </c>
      <c r="Q267" s="44"/>
      <c r="R267" s="44"/>
      <c r="S267" s="37" t="s">
        <v>518</v>
      </c>
    </row>
    <row r="268" spans="1:19" s="37" customFormat="1">
      <c r="A268" s="255" t="s">
        <v>219</v>
      </c>
      <c r="B268" s="35" t="s">
        <v>220</v>
      </c>
      <c r="C268" s="70">
        <v>1</v>
      </c>
      <c r="D268" s="62">
        <f t="shared" si="20"/>
        <v>1</v>
      </c>
      <c r="E268" s="62">
        <f t="shared" si="21"/>
        <v>0</v>
      </c>
      <c r="F268" s="70"/>
      <c r="G268" s="70">
        <v>1</v>
      </c>
      <c r="H268" s="70"/>
      <c r="I268" s="70"/>
      <c r="J268" s="70">
        <v>1</v>
      </c>
      <c r="K268" s="70"/>
      <c r="L268" s="70"/>
      <c r="M268" s="70"/>
      <c r="N268" s="70">
        <v>1</v>
      </c>
      <c r="O268" s="70"/>
      <c r="P268" s="70"/>
      <c r="Q268" s="70"/>
      <c r="R268" s="70"/>
      <c r="S268" s="37" t="s">
        <v>518</v>
      </c>
    </row>
    <row r="269" spans="1:19" s="37" customFormat="1">
      <c r="A269" s="255" t="s">
        <v>552</v>
      </c>
      <c r="B269" s="35" t="s">
        <v>192</v>
      </c>
      <c r="C269" s="70">
        <v>1</v>
      </c>
      <c r="D269" s="62">
        <f t="shared" si="20"/>
        <v>1</v>
      </c>
      <c r="E269" s="62">
        <f t="shared" si="21"/>
        <v>0</v>
      </c>
      <c r="F269" s="70"/>
      <c r="G269" s="70"/>
      <c r="H269" s="70"/>
      <c r="I269" s="70"/>
      <c r="J269" s="70"/>
      <c r="K269" s="70"/>
      <c r="L269" s="70"/>
      <c r="M269" s="70"/>
      <c r="N269" s="70"/>
      <c r="O269" s="70">
        <v>1</v>
      </c>
      <c r="P269" s="70"/>
      <c r="Q269" s="70"/>
      <c r="R269" s="70"/>
      <c r="S269" s="37" t="s">
        <v>518</v>
      </c>
    </row>
    <row r="270" spans="1:19" s="37" customFormat="1">
      <c r="A270" s="255" t="s">
        <v>456</v>
      </c>
      <c r="B270" s="35" t="s">
        <v>446</v>
      </c>
      <c r="C270" s="70">
        <v>3</v>
      </c>
      <c r="D270" s="62">
        <f t="shared" si="20"/>
        <v>3</v>
      </c>
      <c r="E270" s="62">
        <f t="shared" si="21"/>
        <v>0</v>
      </c>
      <c r="F270" s="70"/>
      <c r="G270" s="70">
        <v>2</v>
      </c>
      <c r="H270" s="70"/>
      <c r="I270" s="70"/>
      <c r="J270" s="70"/>
      <c r="K270" s="70"/>
      <c r="L270" s="70"/>
      <c r="M270" s="70"/>
      <c r="N270" s="70">
        <v>3</v>
      </c>
      <c r="O270" s="70"/>
      <c r="P270" s="70"/>
      <c r="Q270" s="70"/>
      <c r="R270" s="70"/>
      <c r="S270" s="37" t="s">
        <v>518</v>
      </c>
    </row>
    <row r="271" spans="1:19" s="37" customFormat="1">
      <c r="A271" s="255" t="s">
        <v>452</v>
      </c>
      <c r="B271" s="35" t="s">
        <v>328</v>
      </c>
      <c r="C271" s="70">
        <v>1</v>
      </c>
      <c r="D271" s="62">
        <f t="shared" si="20"/>
        <v>1</v>
      </c>
      <c r="E271" s="62">
        <f t="shared" si="21"/>
        <v>1</v>
      </c>
      <c r="F271" s="70"/>
      <c r="G271" s="70">
        <v>1</v>
      </c>
      <c r="H271" s="70"/>
      <c r="I271" s="70"/>
      <c r="J271" s="70">
        <v>1</v>
      </c>
      <c r="K271" s="70"/>
      <c r="L271" s="70"/>
      <c r="M271" s="70"/>
      <c r="N271" s="70">
        <v>1</v>
      </c>
      <c r="O271" s="70"/>
      <c r="P271" s="70"/>
      <c r="Q271" s="70">
        <v>1</v>
      </c>
      <c r="R271" s="70"/>
      <c r="S271" s="37" t="s">
        <v>518</v>
      </c>
    </row>
    <row r="272" spans="1:19" s="37" customFormat="1">
      <c r="A272" s="255" t="s">
        <v>147</v>
      </c>
      <c r="B272" s="35" t="s">
        <v>148</v>
      </c>
      <c r="C272" s="70">
        <v>1</v>
      </c>
      <c r="D272" s="62">
        <f t="shared" si="20"/>
        <v>1</v>
      </c>
      <c r="E272" s="62">
        <f t="shared" si="21"/>
        <v>1</v>
      </c>
      <c r="F272" s="70"/>
      <c r="G272" s="70"/>
      <c r="H272" s="70"/>
      <c r="I272" s="70"/>
      <c r="J272" s="70"/>
      <c r="K272" s="70"/>
      <c r="L272" s="70"/>
      <c r="M272" s="70"/>
      <c r="N272" s="70">
        <v>1</v>
      </c>
      <c r="O272" s="70"/>
      <c r="P272" s="70"/>
      <c r="Q272" s="70">
        <v>1</v>
      </c>
      <c r="R272" s="70"/>
      <c r="S272" s="37" t="s">
        <v>518</v>
      </c>
    </row>
    <row r="273" spans="1:19" s="37" customFormat="1">
      <c r="A273" s="255" t="s">
        <v>512</v>
      </c>
      <c r="B273" s="35" t="s">
        <v>513</v>
      </c>
      <c r="C273" s="70">
        <v>1</v>
      </c>
      <c r="D273" s="62">
        <f t="shared" si="20"/>
        <v>1</v>
      </c>
      <c r="E273" s="62">
        <f t="shared" si="21"/>
        <v>0</v>
      </c>
      <c r="F273" s="70"/>
      <c r="G273" s="70">
        <v>1</v>
      </c>
      <c r="H273" s="70"/>
      <c r="I273" s="70"/>
      <c r="J273" s="70"/>
      <c r="K273" s="70"/>
      <c r="L273" s="70"/>
      <c r="M273" s="70"/>
      <c r="N273" s="70">
        <v>1</v>
      </c>
      <c r="O273" s="70"/>
      <c r="P273" s="70"/>
      <c r="Q273" s="70"/>
      <c r="R273" s="70"/>
      <c r="S273" s="37" t="s">
        <v>518</v>
      </c>
    </row>
    <row r="274" spans="1:19" s="37" customFormat="1">
      <c r="A274" s="79" t="s">
        <v>553</v>
      </c>
      <c r="B274" s="35" t="s">
        <v>144</v>
      </c>
      <c r="C274" s="44">
        <v>1</v>
      </c>
      <c r="D274" s="62">
        <f t="shared" si="20"/>
        <v>0</v>
      </c>
      <c r="E274" s="62">
        <f t="shared" si="21"/>
        <v>0</v>
      </c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37" t="s">
        <v>519</v>
      </c>
    </row>
    <row r="275" spans="1:19" s="37" customFormat="1">
      <c r="A275" s="79" t="s">
        <v>213</v>
      </c>
      <c r="B275" s="50" t="s">
        <v>220</v>
      </c>
      <c r="C275" s="44">
        <v>1</v>
      </c>
      <c r="D275" s="62">
        <f t="shared" si="20"/>
        <v>1</v>
      </c>
      <c r="E275" s="62">
        <f t="shared" si="21"/>
        <v>0</v>
      </c>
      <c r="F275" s="44"/>
      <c r="G275" s="44">
        <v>1</v>
      </c>
      <c r="H275" s="44"/>
      <c r="I275" s="44"/>
      <c r="J275" s="44"/>
      <c r="K275" s="44"/>
      <c r="L275" s="44"/>
      <c r="M275" s="44"/>
      <c r="N275" s="44"/>
      <c r="O275" s="44">
        <v>1</v>
      </c>
      <c r="P275" s="44"/>
      <c r="Q275" s="44"/>
      <c r="R275" s="44"/>
      <c r="S275" s="37" t="s">
        <v>519</v>
      </c>
    </row>
    <row r="276" spans="1:19" s="37" customFormat="1">
      <c r="A276" s="79" t="s">
        <v>315</v>
      </c>
      <c r="B276" s="58" t="s">
        <v>146</v>
      </c>
      <c r="C276" s="44">
        <v>1</v>
      </c>
      <c r="D276" s="62">
        <f t="shared" si="20"/>
        <v>0</v>
      </c>
      <c r="E276" s="62">
        <f t="shared" si="21"/>
        <v>0</v>
      </c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37" t="s">
        <v>519</v>
      </c>
    </row>
    <row r="277" spans="1:19" s="37" customFormat="1">
      <c r="A277" s="79" t="s">
        <v>502</v>
      </c>
      <c r="B277" s="35" t="s">
        <v>192</v>
      </c>
      <c r="C277" s="44">
        <v>1</v>
      </c>
      <c r="D277" s="62">
        <f t="shared" si="20"/>
        <v>1</v>
      </c>
      <c r="E277" s="62">
        <f t="shared" si="21"/>
        <v>0</v>
      </c>
      <c r="F277" s="44"/>
      <c r="G277" s="44"/>
      <c r="H277" s="44"/>
      <c r="I277" s="44"/>
      <c r="J277" s="44"/>
      <c r="K277" s="44"/>
      <c r="L277" s="44"/>
      <c r="M277" s="44"/>
      <c r="N277" s="44">
        <v>1</v>
      </c>
      <c r="O277" s="44"/>
      <c r="P277" s="44"/>
      <c r="Q277" s="44"/>
      <c r="R277" s="44"/>
      <c r="S277" s="37" t="s">
        <v>519</v>
      </c>
    </row>
    <row r="278" spans="1:19" s="37" customFormat="1">
      <c r="A278" s="79" t="s">
        <v>335</v>
      </c>
      <c r="B278" s="50" t="s">
        <v>311</v>
      </c>
      <c r="C278" s="44">
        <v>6</v>
      </c>
      <c r="D278" s="62">
        <f t="shared" si="20"/>
        <v>2</v>
      </c>
      <c r="E278" s="62">
        <f t="shared" si="21"/>
        <v>0</v>
      </c>
      <c r="F278" s="44"/>
      <c r="G278" s="44">
        <v>2</v>
      </c>
      <c r="H278" s="44"/>
      <c r="I278" s="44"/>
      <c r="J278" s="44">
        <v>1</v>
      </c>
      <c r="K278" s="44"/>
      <c r="L278" s="44"/>
      <c r="M278" s="44"/>
      <c r="N278" s="44">
        <v>2</v>
      </c>
      <c r="O278" s="44"/>
      <c r="P278" s="44"/>
      <c r="Q278" s="44"/>
      <c r="R278" s="44"/>
      <c r="S278" s="37" t="s">
        <v>519</v>
      </c>
    </row>
    <row r="279" spans="1:19" s="382" customFormat="1" ht="13.2">
      <c r="A279" s="380" t="s">
        <v>180</v>
      </c>
      <c r="B279" s="35" t="s">
        <v>181</v>
      </c>
      <c r="C279" s="381">
        <v>1</v>
      </c>
      <c r="D279" s="381">
        <f t="shared" si="20"/>
        <v>0</v>
      </c>
      <c r="E279" s="381">
        <f t="shared" si="21"/>
        <v>0</v>
      </c>
      <c r="F279" s="381"/>
      <c r="G279" s="381">
        <v>0</v>
      </c>
      <c r="H279" s="381"/>
      <c r="I279" s="381"/>
      <c r="J279" s="381"/>
      <c r="K279" s="381"/>
      <c r="L279" s="381"/>
      <c r="M279" s="381"/>
      <c r="N279" s="381"/>
      <c r="O279" s="381"/>
      <c r="P279" s="381"/>
      <c r="Q279" s="381"/>
      <c r="R279" s="381"/>
      <c r="S279" s="37" t="s">
        <v>520</v>
      </c>
    </row>
    <row r="280" spans="1:19" s="382" customFormat="1" ht="13.2">
      <c r="A280" s="380" t="s">
        <v>182</v>
      </c>
      <c r="B280" s="35" t="s">
        <v>183</v>
      </c>
      <c r="C280" s="381">
        <v>3</v>
      </c>
      <c r="D280" s="381">
        <f t="shared" si="20"/>
        <v>0</v>
      </c>
      <c r="E280" s="381">
        <f t="shared" si="21"/>
        <v>0</v>
      </c>
      <c r="F280" s="381"/>
      <c r="G280" s="381">
        <v>0</v>
      </c>
      <c r="H280" s="381"/>
      <c r="I280" s="381"/>
      <c r="J280" s="381"/>
      <c r="K280" s="381"/>
      <c r="L280" s="381"/>
      <c r="M280" s="381"/>
      <c r="N280" s="381"/>
      <c r="O280" s="381"/>
      <c r="P280" s="381"/>
      <c r="Q280" s="381"/>
      <c r="R280" s="381"/>
      <c r="S280" s="37" t="s">
        <v>520</v>
      </c>
    </row>
    <row r="281" spans="1:19" s="382" customFormat="1" ht="13.2">
      <c r="A281" s="380" t="s">
        <v>125</v>
      </c>
      <c r="B281" s="35" t="s">
        <v>126</v>
      </c>
      <c r="C281" s="381">
        <v>1</v>
      </c>
      <c r="D281" s="381">
        <f t="shared" si="20"/>
        <v>0</v>
      </c>
      <c r="E281" s="381">
        <f t="shared" si="21"/>
        <v>0</v>
      </c>
      <c r="F281" s="381"/>
      <c r="G281" s="381">
        <v>0</v>
      </c>
      <c r="H281" s="381"/>
      <c r="I281" s="381"/>
      <c r="J281" s="381"/>
      <c r="K281" s="381"/>
      <c r="L281" s="381"/>
      <c r="M281" s="381"/>
      <c r="N281" s="381"/>
      <c r="O281" s="381"/>
      <c r="P281" s="381"/>
      <c r="Q281" s="381"/>
      <c r="R281" s="381"/>
      <c r="S281" s="37" t="s">
        <v>520</v>
      </c>
    </row>
    <row r="282" spans="1:19" s="382" customFormat="1" ht="13.5" customHeight="1">
      <c r="A282" s="380" t="s">
        <v>127</v>
      </c>
      <c r="B282" s="35" t="s">
        <v>128</v>
      </c>
      <c r="C282" s="381">
        <v>1</v>
      </c>
      <c r="D282" s="381">
        <f t="shared" si="20"/>
        <v>1</v>
      </c>
      <c r="E282" s="381">
        <f t="shared" si="21"/>
        <v>0</v>
      </c>
      <c r="F282" s="381"/>
      <c r="G282" s="381">
        <v>1</v>
      </c>
      <c r="H282" s="381"/>
      <c r="I282" s="381"/>
      <c r="J282" s="381"/>
      <c r="K282" s="381"/>
      <c r="L282" s="381"/>
      <c r="M282" s="381"/>
      <c r="N282" s="381"/>
      <c r="O282" s="381">
        <v>1</v>
      </c>
      <c r="P282" s="381"/>
      <c r="Q282" s="381"/>
      <c r="R282" s="381"/>
      <c r="S282" s="37" t="s">
        <v>520</v>
      </c>
    </row>
    <row r="283" spans="1:19" s="382" customFormat="1" ht="13.2">
      <c r="A283" s="380" t="s">
        <v>456</v>
      </c>
      <c r="B283" s="35" t="s">
        <v>446</v>
      </c>
      <c r="C283" s="381">
        <v>2</v>
      </c>
      <c r="D283" s="381">
        <f t="shared" si="20"/>
        <v>1</v>
      </c>
      <c r="E283" s="381">
        <f t="shared" si="21"/>
        <v>1</v>
      </c>
      <c r="F283" s="381"/>
      <c r="G283" s="381">
        <v>0</v>
      </c>
      <c r="H283" s="381"/>
      <c r="I283" s="381"/>
      <c r="J283" s="381"/>
      <c r="K283" s="381"/>
      <c r="L283" s="381"/>
      <c r="M283" s="381"/>
      <c r="N283" s="381">
        <v>1</v>
      </c>
      <c r="O283" s="381"/>
      <c r="P283" s="381"/>
      <c r="Q283" s="381">
        <v>1</v>
      </c>
      <c r="R283" s="381"/>
      <c r="S283" s="37" t="s">
        <v>520</v>
      </c>
    </row>
    <row r="284" spans="1:19" s="382" customFormat="1" ht="13.2">
      <c r="A284" s="380" t="s">
        <v>147</v>
      </c>
      <c r="B284" s="35" t="s">
        <v>148</v>
      </c>
      <c r="C284" s="381">
        <v>5</v>
      </c>
      <c r="D284" s="381">
        <f t="shared" si="20"/>
        <v>2</v>
      </c>
      <c r="E284" s="381">
        <f t="shared" si="21"/>
        <v>1</v>
      </c>
      <c r="F284" s="381"/>
      <c r="G284" s="381">
        <v>1</v>
      </c>
      <c r="H284" s="381"/>
      <c r="I284" s="381"/>
      <c r="J284" s="381"/>
      <c r="K284" s="381"/>
      <c r="L284" s="381"/>
      <c r="M284" s="381"/>
      <c r="N284" s="381">
        <v>2</v>
      </c>
      <c r="O284" s="381"/>
      <c r="P284" s="381"/>
      <c r="Q284" s="381">
        <v>1</v>
      </c>
      <c r="R284" s="381"/>
      <c r="S284" s="37" t="s">
        <v>520</v>
      </c>
    </row>
    <row r="285" spans="1:19" s="382" customFormat="1" ht="12" customHeight="1">
      <c r="A285" s="380" t="s">
        <v>167</v>
      </c>
      <c r="B285" s="35" t="s">
        <v>168</v>
      </c>
      <c r="C285" s="381">
        <v>1</v>
      </c>
      <c r="D285" s="381">
        <f t="shared" si="20"/>
        <v>1</v>
      </c>
      <c r="E285" s="381">
        <f t="shared" si="21"/>
        <v>0</v>
      </c>
      <c r="F285" s="381"/>
      <c r="G285" s="381">
        <v>0</v>
      </c>
      <c r="H285" s="381"/>
      <c r="I285" s="381"/>
      <c r="J285" s="381"/>
      <c r="K285" s="381"/>
      <c r="L285" s="381"/>
      <c r="M285" s="381"/>
      <c r="N285" s="381"/>
      <c r="O285" s="381">
        <v>1</v>
      </c>
      <c r="P285" s="381"/>
      <c r="Q285" s="381"/>
      <c r="R285" s="381"/>
      <c r="S285" s="37" t="s">
        <v>520</v>
      </c>
    </row>
    <row r="286" spans="1:19" s="382" customFormat="1" ht="16.5" customHeight="1">
      <c r="A286" s="380" t="s">
        <v>260</v>
      </c>
      <c r="B286" s="35" t="s">
        <v>311</v>
      </c>
      <c r="C286" s="381">
        <v>1</v>
      </c>
      <c r="D286" s="381">
        <f t="shared" si="20"/>
        <v>0</v>
      </c>
      <c r="E286" s="381">
        <f t="shared" si="21"/>
        <v>0</v>
      </c>
      <c r="F286" s="381"/>
      <c r="G286" s="381">
        <v>0</v>
      </c>
      <c r="H286" s="381"/>
      <c r="I286" s="381"/>
      <c r="J286" s="381"/>
      <c r="K286" s="381"/>
      <c r="L286" s="381"/>
      <c r="M286" s="381"/>
      <c r="N286" s="381"/>
      <c r="O286" s="381"/>
      <c r="P286" s="381"/>
      <c r="Q286" s="381"/>
      <c r="R286" s="381"/>
      <c r="S286" s="37" t="s">
        <v>520</v>
      </c>
    </row>
    <row r="287" spans="1:19" s="37" customFormat="1">
      <c r="A287" s="79" t="s">
        <v>484</v>
      </c>
      <c r="B287" s="35" t="s">
        <v>183</v>
      </c>
      <c r="C287" s="44">
        <v>2</v>
      </c>
      <c r="D287" s="62">
        <v>1</v>
      </c>
      <c r="E287" s="62">
        <v>1</v>
      </c>
      <c r="F287" s="44">
        <v>0</v>
      </c>
      <c r="G287" s="44">
        <v>1</v>
      </c>
      <c r="H287" s="44">
        <v>0</v>
      </c>
      <c r="I287" s="44">
        <v>0</v>
      </c>
      <c r="J287" s="44">
        <v>1</v>
      </c>
      <c r="K287" s="44">
        <v>0</v>
      </c>
      <c r="L287" s="44">
        <v>0</v>
      </c>
      <c r="M287" s="44">
        <v>0</v>
      </c>
      <c r="N287" s="44">
        <v>1</v>
      </c>
      <c r="O287" s="44">
        <v>0</v>
      </c>
      <c r="P287" s="44">
        <v>0</v>
      </c>
      <c r="Q287" s="44">
        <v>1</v>
      </c>
      <c r="R287" s="44">
        <v>0</v>
      </c>
      <c r="S287" s="37" t="s">
        <v>521</v>
      </c>
    </row>
    <row r="288" spans="1:19" s="37" customFormat="1">
      <c r="A288" s="79" t="s">
        <v>302</v>
      </c>
      <c r="B288" s="35" t="s">
        <v>446</v>
      </c>
      <c r="C288" s="44">
        <v>7</v>
      </c>
      <c r="D288" s="62">
        <v>1</v>
      </c>
      <c r="E288" s="62">
        <v>0</v>
      </c>
      <c r="F288" s="44">
        <v>0</v>
      </c>
      <c r="G288" s="44">
        <v>1</v>
      </c>
      <c r="H288" s="44">
        <v>0</v>
      </c>
      <c r="I288" s="44">
        <v>1</v>
      </c>
      <c r="J288" s="44">
        <v>0</v>
      </c>
      <c r="K288" s="44">
        <v>1</v>
      </c>
      <c r="L288" s="44">
        <v>0</v>
      </c>
      <c r="M288" s="44">
        <v>0</v>
      </c>
      <c r="N288" s="44">
        <v>1</v>
      </c>
      <c r="O288" s="44">
        <v>0</v>
      </c>
      <c r="P288" s="44">
        <v>0</v>
      </c>
      <c r="Q288" s="44">
        <v>0</v>
      </c>
      <c r="R288" s="44">
        <v>0</v>
      </c>
      <c r="S288" s="37" t="s">
        <v>521</v>
      </c>
    </row>
    <row r="289" spans="1:19" s="37" customFormat="1">
      <c r="A289" s="79" t="s">
        <v>315</v>
      </c>
      <c r="B289" s="58" t="s">
        <v>146</v>
      </c>
      <c r="C289" s="44">
        <v>2</v>
      </c>
      <c r="D289" s="62">
        <v>2</v>
      </c>
      <c r="E289" s="62">
        <v>2</v>
      </c>
      <c r="F289" s="44">
        <v>0</v>
      </c>
      <c r="G289" s="44">
        <v>2</v>
      </c>
      <c r="H289" s="44">
        <v>0</v>
      </c>
      <c r="I289" s="44">
        <v>1</v>
      </c>
      <c r="J289" s="44">
        <v>0</v>
      </c>
      <c r="K289" s="44">
        <v>0</v>
      </c>
      <c r="L289" s="44">
        <v>0</v>
      </c>
      <c r="M289" s="44">
        <v>0</v>
      </c>
      <c r="N289" s="44">
        <v>1</v>
      </c>
      <c r="O289" s="44">
        <v>1</v>
      </c>
      <c r="P289" s="44">
        <v>0</v>
      </c>
      <c r="Q289" s="44">
        <v>1</v>
      </c>
      <c r="R289" s="44">
        <v>1</v>
      </c>
      <c r="S289" s="37" t="s">
        <v>521</v>
      </c>
    </row>
    <row r="290" spans="1:19" s="37" customFormat="1">
      <c r="A290" s="79" t="s">
        <v>502</v>
      </c>
      <c r="B290" s="35" t="s">
        <v>192</v>
      </c>
      <c r="C290" s="44">
        <v>1</v>
      </c>
      <c r="D290" s="62">
        <v>1</v>
      </c>
      <c r="E290" s="62">
        <v>0</v>
      </c>
      <c r="F290" s="44">
        <v>0</v>
      </c>
      <c r="G290" s="44">
        <v>1</v>
      </c>
      <c r="H290" s="44">
        <v>0</v>
      </c>
      <c r="I290" s="44">
        <v>0</v>
      </c>
      <c r="J290" s="44">
        <v>0</v>
      </c>
      <c r="K290" s="44">
        <v>0</v>
      </c>
      <c r="L290" s="44">
        <v>0</v>
      </c>
      <c r="M290" s="44">
        <v>0</v>
      </c>
      <c r="N290" s="44">
        <v>0</v>
      </c>
      <c r="O290" s="44">
        <v>1</v>
      </c>
      <c r="P290" s="44">
        <v>0</v>
      </c>
      <c r="Q290" s="44">
        <v>0</v>
      </c>
      <c r="R290" s="44">
        <v>0</v>
      </c>
      <c r="S290" s="37" t="s">
        <v>521</v>
      </c>
    </row>
    <row r="291" spans="1:19" s="37" customFormat="1">
      <c r="A291" s="79" t="s">
        <v>290</v>
      </c>
      <c r="B291" s="35" t="s">
        <v>148</v>
      </c>
      <c r="C291" s="44">
        <v>4</v>
      </c>
      <c r="D291" s="62">
        <v>3</v>
      </c>
      <c r="E291" s="62">
        <v>2</v>
      </c>
      <c r="F291" s="44">
        <v>0</v>
      </c>
      <c r="G291" s="44">
        <v>2</v>
      </c>
      <c r="H291" s="44">
        <v>0</v>
      </c>
      <c r="I291" s="44">
        <v>0</v>
      </c>
      <c r="J291" s="44">
        <v>1</v>
      </c>
      <c r="K291" s="44">
        <v>0</v>
      </c>
      <c r="L291" s="44">
        <v>0</v>
      </c>
      <c r="M291" s="44">
        <v>0</v>
      </c>
      <c r="N291" s="44">
        <v>3</v>
      </c>
      <c r="O291" s="44">
        <v>0</v>
      </c>
      <c r="P291" s="44">
        <v>0</v>
      </c>
      <c r="Q291" s="44">
        <v>2</v>
      </c>
      <c r="R291" s="44">
        <v>0</v>
      </c>
      <c r="S291" s="37" t="s">
        <v>521</v>
      </c>
    </row>
    <row r="292" spans="1:19" s="37" customFormat="1">
      <c r="A292" s="79" t="s">
        <v>335</v>
      </c>
      <c r="B292" s="35" t="s">
        <v>311</v>
      </c>
      <c r="C292" s="44">
        <v>3</v>
      </c>
      <c r="D292" s="62">
        <v>1</v>
      </c>
      <c r="E292" s="62">
        <v>0</v>
      </c>
      <c r="F292" s="44">
        <v>0</v>
      </c>
      <c r="G292" s="44">
        <v>1</v>
      </c>
      <c r="H292" s="44">
        <v>0</v>
      </c>
      <c r="I292" s="44">
        <v>0</v>
      </c>
      <c r="J292" s="44">
        <v>0</v>
      </c>
      <c r="K292" s="44">
        <v>0</v>
      </c>
      <c r="L292" s="44">
        <v>0</v>
      </c>
      <c r="M292" s="44">
        <v>0</v>
      </c>
      <c r="N292" s="44">
        <v>0</v>
      </c>
      <c r="O292" s="44">
        <v>1</v>
      </c>
      <c r="P292" s="44">
        <v>0</v>
      </c>
      <c r="Q292" s="44">
        <v>0</v>
      </c>
      <c r="R292" s="44">
        <v>0</v>
      </c>
      <c r="S292" s="37" t="s">
        <v>521</v>
      </c>
    </row>
    <row r="293" spans="1:19" s="37" customFormat="1">
      <c r="A293" s="34" t="s">
        <v>484</v>
      </c>
      <c r="B293" s="35" t="s">
        <v>183</v>
      </c>
      <c r="C293" s="44">
        <v>1</v>
      </c>
      <c r="D293" s="62">
        <v>0</v>
      </c>
      <c r="E293" s="62">
        <f t="shared" ref="E293:E298" si="22">P293+Q293+R293</f>
        <v>0</v>
      </c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37" t="s">
        <v>522</v>
      </c>
    </row>
    <row r="294" spans="1:19" s="37" customFormat="1">
      <c r="A294" s="34" t="s">
        <v>302</v>
      </c>
      <c r="B294" s="35" t="s">
        <v>446</v>
      </c>
      <c r="C294" s="44">
        <v>2</v>
      </c>
      <c r="D294" s="62">
        <v>1</v>
      </c>
      <c r="E294" s="62">
        <v>1</v>
      </c>
      <c r="F294" s="44"/>
      <c r="G294" s="44"/>
      <c r="H294" s="44"/>
      <c r="I294" s="44">
        <v>1</v>
      </c>
      <c r="J294" s="44"/>
      <c r="K294" s="44"/>
      <c r="L294" s="44"/>
      <c r="M294" s="44"/>
      <c r="N294" s="44"/>
      <c r="O294" s="44">
        <v>1</v>
      </c>
      <c r="P294" s="44"/>
      <c r="Q294" s="44"/>
      <c r="R294" s="44">
        <v>1</v>
      </c>
      <c r="S294" s="37" t="s">
        <v>522</v>
      </c>
    </row>
    <row r="295" spans="1:19" s="37" customFormat="1">
      <c r="A295" s="34" t="s">
        <v>523</v>
      </c>
      <c r="B295" s="50" t="s">
        <v>524</v>
      </c>
      <c r="C295" s="44">
        <v>1</v>
      </c>
      <c r="D295" s="62">
        <v>1</v>
      </c>
      <c r="E295" s="62">
        <v>1</v>
      </c>
      <c r="F295" s="44"/>
      <c r="G295" s="44"/>
      <c r="H295" s="44"/>
      <c r="I295" s="44"/>
      <c r="J295" s="44">
        <v>1</v>
      </c>
      <c r="K295" s="44"/>
      <c r="L295" s="44"/>
      <c r="M295" s="44"/>
      <c r="N295" s="44">
        <v>1</v>
      </c>
      <c r="O295" s="44"/>
      <c r="P295" s="44"/>
      <c r="Q295" s="44">
        <v>1</v>
      </c>
      <c r="R295" s="44"/>
      <c r="S295" s="37" t="s">
        <v>522</v>
      </c>
    </row>
    <row r="296" spans="1:19" s="37" customFormat="1">
      <c r="A296" s="34" t="s">
        <v>380</v>
      </c>
      <c r="B296" s="50" t="s">
        <v>34</v>
      </c>
      <c r="C296" s="44">
        <v>4</v>
      </c>
      <c r="D296" s="62">
        <v>3</v>
      </c>
      <c r="E296" s="62">
        <v>3</v>
      </c>
      <c r="F296" s="44"/>
      <c r="G296" s="44"/>
      <c r="H296" s="44"/>
      <c r="I296" s="44"/>
      <c r="J296" s="44">
        <v>3</v>
      </c>
      <c r="K296" s="44"/>
      <c r="L296" s="44"/>
      <c r="M296" s="44"/>
      <c r="N296" s="44">
        <v>2</v>
      </c>
      <c r="O296" s="44">
        <v>1</v>
      </c>
      <c r="P296" s="44"/>
      <c r="Q296" s="44">
        <v>2</v>
      </c>
      <c r="R296" s="44">
        <v>1</v>
      </c>
      <c r="S296" s="37" t="s">
        <v>522</v>
      </c>
    </row>
    <row r="297" spans="1:19" s="37" customFormat="1">
      <c r="A297" s="34" t="s">
        <v>315</v>
      </c>
      <c r="B297" s="50" t="s">
        <v>146</v>
      </c>
      <c r="C297" s="44">
        <v>5</v>
      </c>
      <c r="D297" s="62">
        <v>2</v>
      </c>
      <c r="E297" s="62">
        <v>2</v>
      </c>
      <c r="F297" s="44"/>
      <c r="G297" s="44"/>
      <c r="H297" s="44">
        <v>1</v>
      </c>
      <c r="I297" s="44"/>
      <c r="J297" s="44">
        <v>1</v>
      </c>
      <c r="K297" s="44"/>
      <c r="L297" s="44"/>
      <c r="M297" s="44">
        <v>1</v>
      </c>
      <c r="N297" s="44">
        <v>1</v>
      </c>
      <c r="O297" s="44"/>
      <c r="P297" s="44">
        <v>1</v>
      </c>
      <c r="Q297" s="44">
        <v>1</v>
      </c>
      <c r="R297" s="44"/>
      <c r="S297" s="37" t="s">
        <v>522</v>
      </c>
    </row>
    <row r="298" spans="1:19" s="37" customFormat="1">
      <c r="A298" s="34" t="s">
        <v>285</v>
      </c>
      <c r="B298" s="50" t="s">
        <v>525</v>
      </c>
      <c r="C298" s="44">
        <v>2</v>
      </c>
      <c r="D298" s="62">
        <v>2</v>
      </c>
      <c r="E298" s="62">
        <f t="shared" si="22"/>
        <v>0</v>
      </c>
      <c r="F298" s="44"/>
      <c r="G298" s="44"/>
      <c r="H298" s="44"/>
      <c r="I298" s="44"/>
      <c r="J298" s="44">
        <v>2</v>
      </c>
      <c r="K298" s="44"/>
      <c r="L298" s="44"/>
      <c r="M298" s="44"/>
      <c r="N298" s="44"/>
      <c r="O298" s="44">
        <v>2</v>
      </c>
      <c r="P298" s="44"/>
      <c r="Q298" s="44"/>
      <c r="R298" s="44"/>
      <c r="S298" s="37" t="s">
        <v>522</v>
      </c>
    </row>
    <row r="299" spans="1:19" s="37" customFormat="1">
      <c r="A299" s="34" t="s">
        <v>143</v>
      </c>
      <c r="B299" s="35" t="s">
        <v>144</v>
      </c>
      <c r="C299" s="44">
        <v>4</v>
      </c>
      <c r="D299" s="62">
        <v>4</v>
      </c>
      <c r="E299" s="62">
        <v>1</v>
      </c>
      <c r="F299" s="44"/>
      <c r="G299" s="44"/>
      <c r="H299" s="44"/>
      <c r="I299" s="44">
        <v>1</v>
      </c>
      <c r="J299" s="44">
        <v>1</v>
      </c>
      <c r="K299" s="44">
        <v>1</v>
      </c>
      <c r="L299" s="44"/>
      <c r="M299" s="44"/>
      <c r="N299" s="44">
        <v>2</v>
      </c>
      <c r="O299" s="249"/>
      <c r="P299" s="44">
        <v>2</v>
      </c>
      <c r="Q299" s="44">
        <v>1</v>
      </c>
      <c r="R299" s="44"/>
      <c r="S299" s="37" t="s">
        <v>526</v>
      </c>
    </row>
    <row r="300" spans="1:19" s="37" customFormat="1">
      <c r="A300" s="34" t="s">
        <v>145</v>
      </c>
      <c r="B300" s="35" t="s">
        <v>328</v>
      </c>
      <c r="C300" s="44">
        <v>1</v>
      </c>
      <c r="D300" s="62">
        <v>1</v>
      </c>
      <c r="E300" s="62">
        <v>1</v>
      </c>
      <c r="F300" s="44"/>
      <c r="G300" s="44"/>
      <c r="H300" s="44"/>
      <c r="I300" s="44"/>
      <c r="J300" s="44">
        <v>1</v>
      </c>
      <c r="K300" s="44"/>
      <c r="L300" s="44"/>
      <c r="M300" s="44"/>
      <c r="N300" s="44">
        <v>1</v>
      </c>
      <c r="O300" s="44"/>
      <c r="P300" s="44"/>
      <c r="Q300" s="44">
        <v>1</v>
      </c>
      <c r="R300" s="44"/>
      <c r="S300" s="37" t="s">
        <v>526</v>
      </c>
    </row>
    <row r="301" spans="1:19" s="37" customFormat="1">
      <c r="A301" s="34" t="s">
        <v>260</v>
      </c>
      <c r="B301" s="35" t="s">
        <v>311</v>
      </c>
      <c r="C301" s="44">
        <v>9</v>
      </c>
      <c r="D301" s="62">
        <v>9</v>
      </c>
      <c r="E301" s="62">
        <v>0</v>
      </c>
      <c r="F301" s="44"/>
      <c r="G301" s="44"/>
      <c r="H301" s="44"/>
      <c r="I301" s="44">
        <v>1</v>
      </c>
      <c r="J301" s="44">
        <v>5</v>
      </c>
      <c r="K301" s="44">
        <v>2</v>
      </c>
      <c r="L301" s="44"/>
      <c r="M301" s="44"/>
      <c r="N301" s="44">
        <v>9</v>
      </c>
      <c r="O301" s="44"/>
      <c r="P301" s="44"/>
      <c r="Q301" s="44"/>
      <c r="R301" s="44"/>
      <c r="S301" s="37" t="s">
        <v>526</v>
      </c>
    </row>
    <row r="302" spans="1:19" s="37" customFormat="1">
      <c r="A302" s="34" t="s">
        <v>302</v>
      </c>
      <c r="B302" s="35" t="s">
        <v>446</v>
      </c>
      <c r="C302" s="44">
        <v>3</v>
      </c>
      <c r="D302" s="62">
        <f t="shared" ref="D302:D303" si="23">M302+N302+O302</f>
        <v>2</v>
      </c>
      <c r="E302" s="62">
        <f t="shared" ref="E302:E303" si="24">P302+Q302+R302</f>
        <v>1</v>
      </c>
      <c r="F302" s="44"/>
      <c r="G302" s="44"/>
      <c r="H302" s="44"/>
      <c r="I302" s="44"/>
      <c r="J302" s="44">
        <v>2</v>
      </c>
      <c r="K302" s="44"/>
      <c r="L302" s="44"/>
      <c r="M302" s="44"/>
      <c r="N302" s="44">
        <v>2</v>
      </c>
      <c r="O302" s="44"/>
      <c r="P302" s="44"/>
      <c r="Q302" s="44">
        <v>1</v>
      </c>
      <c r="R302" s="44"/>
      <c r="S302" s="37" t="s">
        <v>527</v>
      </c>
    </row>
    <row r="303" spans="1:19" s="37" customFormat="1">
      <c r="A303" s="34" t="s">
        <v>335</v>
      </c>
      <c r="B303" s="35" t="s">
        <v>311</v>
      </c>
      <c r="C303" s="44">
        <v>3</v>
      </c>
      <c r="D303" s="62">
        <f t="shared" si="23"/>
        <v>2</v>
      </c>
      <c r="E303" s="62">
        <f t="shared" si="24"/>
        <v>0</v>
      </c>
      <c r="F303" s="44"/>
      <c r="G303" s="44"/>
      <c r="H303" s="44"/>
      <c r="I303" s="44"/>
      <c r="J303" s="44">
        <v>2</v>
      </c>
      <c r="K303" s="44"/>
      <c r="L303" s="44"/>
      <c r="M303" s="44"/>
      <c r="N303" s="44">
        <v>2</v>
      </c>
      <c r="O303" s="44"/>
      <c r="P303" s="44"/>
      <c r="Q303" s="44"/>
      <c r="R303" s="44"/>
      <c r="S303" s="37" t="s">
        <v>527</v>
      </c>
    </row>
    <row r="304" spans="1:19" s="37" customFormat="1">
      <c r="A304" s="34" t="s">
        <v>456</v>
      </c>
      <c r="B304" s="35" t="s">
        <v>446</v>
      </c>
      <c r="C304" s="44">
        <v>5</v>
      </c>
      <c r="D304" s="62">
        <v>2</v>
      </c>
      <c r="E304" s="62">
        <v>1</v>
      </c>
      <c r="F304" s="44">
        <v>0</v>
      </c>
      <c r="G304" s="44">
        <v>2</v>
      </c>
      <c r="H304" s="44">
        <v>0</v>
      </c>
      <c r="I304" s="44">
        <v>1</v>
      </c>
      <c r="J304" s="44">
        <v>0</v>
      </c>
      <c r="K304" s="44">
        <v>0</v>
      </c>
      <c r="L304" s="44">
        <v>0</v>
      </c>
      <c r="M304" s="44">
        <v>0</v>
      </c>
      <c r="N304" s="44">
        <v>1</v>
      </c>
      <c r="O304" s="44">
        <v>1</v>
      </c>
      <c r="P304" s="44">
        <v>0</v>
      </c>
      <c r="Q304" s="44">
        <v>1</v>
      </c>
      <c r="R304" s="44">
        <v>0</v>
      </c>
      <c r="S304" s="37" t="s">
        <v>528</v>
      </c>
    </row>
    <row r="305" spans="1:19" s="37" customFormat="1">
      <c r="A305" s="34" t="s">
        <v>502</v>
      </c>
      <c r="B305" s="35" t="s">
        <v>192</v>
      </c>
      <c r="C305" s="44">
        <v>1</v>
      </c>
      <c r="D305" s="62">
        <v>1</v>
      </c>
      <c r="E305" s="62">
        <f t="shared" ref="E305:E313" si="25">P305+Q305+R305</f>
        <v>0</v>
      </c>
      <c r="F305" s="44">
        <v>0</v>
      </c>
      <c r="G305" s="44">
        <v>1</v>
      </c>
      <c r="H305" s="44">
        <v>0</v>
      </c>
      <c r="I305" s="44">
        <v>0</v>
      </c>
      <c r="J305" s="44">
        <v>0</v>
      </c>
      <c r="K305" s="44">
        <v>0</v>
      </c>
      <c r="L305" s="44">
        <v>0</v>
      </c>
      <c r="M305" s="44">
        <v>0</v>
      </c>
      <c r="N305" s="44">
        <v>0</v>
      </c>
      <c r="O305" s="44">
        <v>1</v>
      </c>
      <c r="P305" s="44">
        <v>0</v>
      </c>
      <c r="Q305" s="44">
        <v>0</v>
      </c>
      <c r="R305" s="44">
        <v>0</v>
      </c>
      <c r="S305" s="37" t="s">
        <v>528</v>
      </c>
    </row>
    <row r="306" spans="1:19" s="37" customFormat="1">
      <c r="A306" s="34" t="s">
        <v>147</v>
      </c>
      <c r="B306" s="35" t="s">
        <v>148</v>
      </c>
      <c r="C306" s="44">
        <v>1</v>
      </c>
      <c r="D306" s="62">
        <v>0</v>
      </c>
      <c r="E306" s="62">
        <f t="shared" si="25"/>
        <v>0</v>
      </c>
      <c r="F306" s="44">
        <v>0</v>
      </c>
      <c r="G306" s="44">
        <v>0</v>
      </c>
      <c r="H306" s="44">
        <v>0</v>
      </c>
      <c r="I306" s="44">
        <v>0</v>
      </c>
      <c r="J306" s="44">
        <v>0</v>
      </c>
      <c r="K306" s="44">
        <v>0</v>
      </c>
      <c r="L306" s="44">
        <v>0</v>
      </c>
      <c r="M306" s="44">
        <v>0</v>
      </c>
      <c r="N306" s="44">
        <v>0</v>
      </c>
      <c r="O306" s="44">
        <v>0</v>
      </c>
      <c r="P306" s="44">
        <v>0</v>
      </c>
      <c r="Q306" s="44">
        <v>0</v>
      </c>
      <c r="R306" s="44">
        <v>0</v>
      </c>
      <c r="S306" s="37" t="s">
        <v>528</v>
      </c>
    </row>
    <row r="307" spans="1:19" s="37" customFormat="1">
      <c r="A307" s="34" t="s">
        <v>260</v>
      </c>
      <c r="B307" s="35" t="s">
        <v>446</v>
      </c>
      <c r="C307" s="44">
        <v>5</v>
      </c>
      <c r="D307" s="62">
        <v>3</v>
      </c>
      <c r="E307" s="62">
        <f t="shared" si="25"/>
        <v>0</v>
      </c>
      <c r="F307" s="44">
        <v>0</v>
      </c>
      <c r="G307" s="44">
        <v>3</v>
      </c>
      <c r="H307" s="44">
        <v>0</v>
      </c>
      <c r="I307" s="44">
        <v>0</v>
      </c>
      <c r="J307" s="44">
        <v>3</v>
      </c>
      <c r="K307" s="44">
        <v>0</v>
      </c>
      <c r="L307" s="44">
        <v>0</v>
      </c>
      <c r="M307" s="44">
        <v>0</v>
      </c>
      <c r="N307" s="44">
        <v>1</v>
      </c>
      <c r="O307" s="44">
        <v>2</v>
      </c>
      <c r="P307" s="44">
        <v>0</v>
      </c>
      <c r="Q307" s="44">
        <v>0</v>
      </c>
      <c r="R307" s="44">
        <v>0</v>
      </c>
      <c r="S307" s="37" t="s">
        <v>528</v>
      </c>
    </row>
    <row r="308" spans="1:19" s="37" customFormat="1">
      <c r="A308" s="34" t="s">
        <v>212</v>
      </c>
      <c r="B308" s="35" t="s">
        <v>126</v>
      </c>
      <c r="C308" s="44">
        <v>4</v>
      </c>
      <c r="D308" s="62">
        <f t="shared" ref="D308:D313" si="26">M308+N308+O308</f>
        <v>1</v>
      </c>
      <c r="E308" s="62">
        <f t="shared" si="25"/>
        <v>0</v>
      </c>
      <c r="F308" s="44">
        <v>1</v>
      </c>
      <c r="G308" s="44">
        <v>1</v>
      </c>
      <c r="H308" s="44">
        <v>1</v>
      </c>
      <c r="I308" s="44">
        <v>1</v>
      </c>
      <c r="J308" s="44">
        <v>0</v>
      </c>
      <c r="K308" s="44">
        <v>0</v>
      </c>
      <c r="L308" s="44">
        <v>0</v>
      </c>
      <c r="M308" s="44">
        <v>0</v>
      </c>
      <c r="N308" s="44">
        <v>1</v>
      </c>
      <c r="O308" s="44">
        <v>0</v>
      </c>
      <c r="P308" s="44">
        <v>0</v>
      </c>
      <c r="Q308" s="44">
        <v>0</v>
      </c>
      <c r="R308" s="44">
        <v>0</v>
      </c>
      <c r="S308" s="37" t="s">
        <v>529</v>
      </c>
    </row>
    <row r="309" spans="1:19" s="37" customFormat="1">
      <c r="A309" s="34" t="s">
        <v>551</v>
      </c>
      <c r="B309" s="35" t="s">
        <v>128</v>
      </c>
      <c r="C309" s="44">
        <v>2</v>
      </c>
      <c r="D309" s="62">
        <f t="shared" si="26"/>
        <v>1</v>
      </c>
      <c r="E309" s="62">
        <f t="shared" si="25"/>
        <v>0</v>
      </c>
      <c r="F309" s="44">
        <v>0</v>
      </c>
      <c r="G309" s="44">
        <v>1</v>
      </c>
      <c r="H309" s="44">
        <v>0</v>
      </c>
      <c r="I309" s="44">
        <v>1</v>
      </c>
      <c r="J309" s="44">
        <v>0</v>
      </c>
      <c r="K309" s="44">
        <v>0</v>
      </c>
      <c r="L309" s="44">
        <v>0</v>
      </c>
      <c r="M309" s="44">
        <v>0</v>
      </c>
      <c r="N309" s="44">
        <v>1</v>
      </c>
      <c r="O309" s="44">
        <v>0</v>
      </c>
      <c r="P309" s="44">
        <v>0</v>
      </c>
      <c r="Q309" s="44">
        <v>0</v>
      </c>
      <c r="R309" s="44">
        <v>0</v>
      </c>
      <c r="S309" s="37" t="s">
        <v>529</v>
      </c>
    </row>
    <row r="310" spans="1:19" s="37" customFormat="1">
      <c r="A310" s="34" t="s">
        <v>563</v>
      </c>
      <c r="B310" s="50" t="s">
        <v>185</v>
      </c>
      <c r="C310" s="44">
        <v>3</v>
      </c>
      <c r="D310" s="62">
        <f t="shared" si="26"/>
        <v>3</v>
      </c>
      <c r="E310" s="62">
        <f t="shared" si="25"/>
        <v>1</v>
      </c>
      <c r="F310" s="44">
        <v>0</v>
      </c>
      <c r="G310" s="44">
        <v>3</v>
      </c>
      <c r="H310" s="44">
        <v>0</v>
      </c>
      <c r="I310" s="44">
        <v>0</v>
      </c>
      <c r="J310" s="44">
        <v>3</v>
      </c>
      <c r="K310" s="44">
        <v>0</v>
      </c>
      <c r="L310" s="44">
        <v>0</v>
      </c>
      <c r="M310" s="44">
        <v>0</v>
      </c>
      <c r="N310" s="44">
        <v>2</v>
      </c>
      <c r="O310" s="44">
        <v>1</v>
      </c>
      <c r="P310" s="44">
        <v>0</v>
      </c>
      <c r="Q310" s="44">
        <v>1</v>
      </c>
      <c r="R310" s="44">
        <v>0</v>
      </c>
      <c r="S310" s="37" t="s">
        <v>529</v>
      </c>
    </row>
    <row r="311" spans="1:19" s="37" customFormat="1">
      <c r="A311" s="34" t="s">
        <v>315</v>
      </c>
      <c r="B311" s="90" t="s">
        <v>146</v>
      </c>
      <c r="C311" s="44">
        <v>4</v>
      </c>
      <c r="D311" s="62">
        <f t="shared" si="26"/>
        <v>2</v>
      </c>
      <c r="E311" s="62">
        <f t="shared" si="25"/>
        <v>1</v>
      </c>
      <c r="F311" s="44">
        <v>0</v>
      </c>
      <c r="G311" s="44">
        <v>2</v>
      </c>
      <c r="H311" s="44">
        <v>0</v>
      </c>
      <c r="I311" s="44">
        <v>0</v>
      </c>
      <c r="J311" s="44">
        <v>2</v>
      </c>
      <c r="K311" s="44">
        <v>0</v>
      </c>
      <c r="L311" s="44">
        <v>0</v>
      </c>
      <c r="M311" s="44">
        <v>0</v>
      </c>
      <c r="N311" s="44">
        <v>0</v>
      </c>
      <c r="O311" s="44">
        <v>2</v>
      </c>
      <c r="P311" s="44">
        <v>0</v>
      </c>
      <c r="Q311" s="44">
        <v>0</v>
      </c>
      <c r="R311" s="44">
        <v>1</v>
      </c>
      <c r="S311" s="37" t="s">
        <v>529</v>
      </c>
    </row>
    <row r="312" spans="1:19" s="37" customFormat="1">
      <c r="A312" s="34" t="s">
        <v>290</v>
      </c>
      <c r="B312" s="35" t="s">
        <v>148</v>
      </c>
      <c r="C312" s="44">
        <v>6</v>
      </c>
      <c r="D312" s="62">
        <f t="shared" si="26"/>
        <v>5</v>
      </c>
      <c r="E312" s="62">
        <f t="shared" si="25"/>
        <v>5</v>
      </c>
      <c r="F312" s="44">
        <v>0</v>
      </c>
      <c r="G312" s="44">
        <v>4</v>
      </c>
      <c r="H312" s="44">
        <v>0</v>
      </c>
      <c r="I312" s="44">
        <v>0</v>
      </c>
      <c r="J312" s="44">
        <v>4</v>
      </c>
      <c r="K312" s="44">
        <v>0</v>
      </c>
      <c r="L312" s="44">
        <v>0</v>
      </c>
      <c r="M312" s="44">
        <v>0</v>
      </c>
      <c r="N312" s="44">
        <v>3</v>
      </c>
      <c r="O312" s="44">
        <v>2</v>
      </c>
      <c r="P312" s="44">
        <v>0</v>
      </c>
      <c r="Q312" s="44">
        <v>3</v>
      </c>
      <c r="R312" s="44">
        <v>2</v>
      </c>
      <c r="S312" s="37" t="s">
        <v>529</v>
      </c>
    </row>
    <row r="313" spans="1:19" s="37" customFormat="1">
      <c r="A313" s="34" t="s">
        <v>335</v>
      </c>
      <c r="B313" s="90" t="s">
        <v>311</v>
      </c>
      <c r="C313" s="44">
        <v>5</v>
      </c>
      <c r="D313" s="62">
        <f t="shared" si="26"/>
        <v>1</v>
      </c>
      <c r="E313" s="62">
        <f t="shared" si="25"/>
        <v>0</v>
      </c>
      <c r="F313" s="44">
        <v>0</v>
      </c>
      <c r="G313" s="44">
        <v>1</v>
      </c>
      <c r="H313" s="44">
        <v>0</v>
      </c>
      <c r="I313" s="44">
        <v>1</v>
      </c>
      <c r="J313" s="44">
        <v>0</v>
      </c>
      <c r="K313" s="44">
        <v>0</v>
      </c>
      <c r="L313" s="44">
        <v>0</v>
      </c>
      <c r="M313" s="44">
        <v>0</v>
      </c>
      <c r="N313" s="44">
        <v>1</v>
      </c>
      <c r="O313" s="44">
        <v>0</v>
      </c>
      <c r="P313" s="44">
        <v>0</v>
      </c>
      <c r="Q313" s="44">
        <v>0</v>
      </c>
      <c r="R313" s="44">
        <v>0</v>
      </c>
      <c r="S313" s="37" t="s">
        <v>529</v>
      </c>
    </row>
    <row r="314" spans="1:19" s="37" customFormat="1">
      <c r="A314" s="79" t="s">
        <v>335</v>
      </c>
      <c r="B314" s="90" t="s">
        <v>311</v>
      </c>
      <c r="C314" s="44">
        <v>3</v>
      </c>
      <c r="D314" s="62">
        <v>3</v>
      </c>
      <c r="E314" s="62">
        <v>1</v>
      </c>
      <c r="F314" s="44"/>
      <c r="G314" s="44"/>
      <c r="H314" s="44"/>
      <c r="I314" s="44"/>
      <c r="J314" s="44"/>
      <c r="K314" s="44"/>
      <c r="L314" s="44"/>
      <c r="M314" s="44"/>
      <c r="N314" s="44">
        <v>3</v>
      </c>
      <c r="O314" s="44"/>
      <c r="P314" s="44"/>
      <c r="Q314" s="44">
        <v>1</v>
      </c>
      <c r="R314" s="44"/>
      <c r="S314" s="37" t="s">
        <v>531</v>
      </c>
    </row>
    <row r="315" spans="1:19" s="37" customFormat="1">
      <c r="A315" s="79" t="s">
        <v>555</v>
      </c>
      <c r="B315" s="35" t="s">
        <v>513</v>
      </c>
      <c r="C315" s="44">
        <v>1</v>
      </c>
      <c r="D315" s="62">
        <v>1</v>
      </c>
      <c r="E315" s="62">
        <f t="shared" ref="E315" si="27">P315+Q315+R315</f>
        <v>0</v>
      </c>
      <c r="F315" s="44"/>
      <c r="G315" s="44"/>
      <c r="H315" s="44"/>
      <c r="I315" s="44"/>
      <c r="J315" s="44"/>
      <c r="K315" s="44"/>
      <c r="L315" s="44"/>
      <c r="M315" s="44"/>
      <c r="N315" s="44">
        <v>1</v>
      </c>
      <c r="O315" s="44"/>
      <c r="P315" s="44"/>
      <c r="Q315" s="44"/>
      <c r="R315" s="44"/>
      <c r="S315" s="37" t="s">
        <v>531</v>
      </c>
    </row>
    <row r="316" spans="1:19" s="37" customFormat="1">
      <c r="A316" s="79" t="s">
        <v>487</v>
      </c>
      <c r="B316" s="35" t="s">
        <v>192</v>
      </c>
      <c r="C316" s="44">
        <v>3</v>
      </c>
      <c r="D316" s="62">
        <v>3</v>
      </c>
      <c r="E316" s="62">
        <v>1</v>
      </c>
      <c r="F316" s="44"/>
      <c r="G316" s="44"/>
      <c r="H316" s="44"/>
      <c r="I316" s="44"/>
      <c r="J316" s="44"/>
      <c r="K316" s="44"/>
      <c r="L316" s="44"/>
      <c r="M316" s="44"/>
      <c r="N316" s="44">
        <v>3</v>
      </c>
      <c r="O316" s="44">
        <v>1</v>
      </c>
      <c r="P316" s="44"/>
      <c r="Q316" s="44">
        <v>1</v>
      </c>
      <c r="R316" s="44"/>
      <c r="S316" s="37" t="s">
        <v>531</v>
      </c>
    </row>
    <row r="317" spans="1:19" s="37" customFormat="1">
      <c r="A317" s="79" t="s">
        <v>551</v>
      </c>
      <c r="B317" s="35" t="s">
        <v>128</v>
      </c>
      <c r="C317" s="70">
        <v>1</v>
      </c>
      <c r="D317" s="70">
        <v>1</v>
      </c>
      <c r="E317" s="70"/>
      <c r="F317" s="70">
        <v>1</v>
      </c>
      <c r="G317" s="70"/>
      <c r="H317" s="70"/>
      <c r="I317" s="70"/>
      <c r="J317" s="70"/>
      <c r="K317" s="70"/>
      <c r="L317" s="70"/>
      <c r="M317" s="70"/>
      <c r="N317" s="70">
        <v>1</v>
      </c>
      <c r="O317" s="70">
        <v>1</v>
      </c>
      <c r="P317" s="70"/>
      <c r="Q317" s="70"/>
      <c r="R317" s="70"/>
      <c r="S317" s="37" t="s">
        <v>531</v>
      </c>
    </row>
    <row r="318" spans="1:19" s="37" customFormat="1">
      <c r="A318" s="34" t="s">
        <v>335</v>
      </c>
      <c r="B318" s="35" t="s">
        <v>311</v>
      </c>
      <c r="C318" s="44">
        <v>2</v>
      </c>
      <c r="D318" s="62">
        <f t="shared" ref="D318:D324" si="28">M318+N318+O318</f>
        <v>2</v>
      </c>
      <c r="E318" s="62">
        <f t="shared" ref="E318:E324" si="29">P318+Q318+R318</f>
        <v>1</v>
      </c>
      <c r="F318" s="44"/>
      <c r="G318" s="44"/>
      <c r="H318" s="44"/>
      <c r="I318" s="44"/>
      <c r="J318" s="44"/>
      <c r="K318" s="44"/>
      <c r="L318" s="44"/>
      <c r="M318" s="44"/>
      <c r="N318" s="44">
        <v>2</v>
      </c>
      <c r="O318" s="44"/>
      <c r="P318" s="44"/>
      <c r="Q318" s="44">
        <v>1</v>
      </c>
      <c r="R318" s="44"/>
      <c r="S318" s="37" t="s">
        <v>532</v>
      </c>
    </row>
    <row r="319" spans="1:19" s="37" customFormat="1">
      <c r="A319" s="34" t="s">
        <v>302</v>
      </c>
      <c r="B319" s="35" t="s">
        <v>446</v>
      </c>
      <c r="C319" s="44">
        <v>2</v>
      </c>
      <c r="D319" s="62">
        <f t="shared" si="28"/>
        <v>2</v>
      </c>
      <c r="E319" s="62">
        <f t="shared" si="29"/>
        <v>1</v>
      </c>
      <c r="F319" s="44"/>
      <c r="G319" s="44"/>
      <c r="H319" s="44"/>
      <c r="I319" s="44"/>
      <c r="J319" s="44"/>
      <c r="K319" s="44"/>
      <c r="L319" s="44"/>
      <c r="M319" s="44"/>
      <c r="N319" s="44">
        <v>2</v>
      </c>
      <c r="O319" s="44"/>
      <c r="P319" s="44"/>
      <c r="Q319" s="44">
        <v>1</v>
      </c>
      <c r="R319" s="44"/>
      <c r="S319" s="37" t="s">
        <v>532</v>
      </c>
    </row>
    <row r="320" spans="1:19" s="37" customFormat="1">
      <c r="A320" s="34" t="s">
        <v>484</v>
      </c>
      <c r="B320" s="35" t="s">
        <v>183</v>
      </c>
      <c r="C320" s="44">
        <v>1</v>
      </c>
      <c r="D320" s="62">
        <f t="shared" si="28"/>
        <v>1</v>
      </c>
      <c r="E320" s="62">
        <f t="shared" si="29"/>
        <v>1</v>
      </c>
      <c r="F320" s="44"/>
      <c r="G320" s="44"/>
      <c r="H320" s="44"/>
      <c r="I320" s="44"/>
      <c r="J320" s="44"/>
      <c r="K320" s="44"/>
      <c r="L320" s="44"/>
      <c r="M320" s="44"/>
      <c r="N320" s="44">
        <v>1</v>
      </c>
      <c r="O320" s="44"/>
      <c r="P320" s="44"/>
      <c r="Q320" s="44">
        <v>1</v>
      </c>
      <c r="R320" s="44"/>
      <c r="S320" s="37" t="s">
        <v>532</v>
      </c>
    </row>
    <row r="321" spans="1:19" s="37" customFormat="1">
      <c r="A321" s="34" t="s">
        <v>327</v>
      </c>
      <c r="B321" s="35" t="s">
        <v>328</v>
      </c>
      <c r="C321" s="70">
        <v>1</v>
      </c>
      <c r="D321" s="62">
        <f t="shared" si="28"/>
        <v>1</v>
      </c>
      <c r="E321" s="62">
        <f t="shared" si="29"/>
        <v>0</v>
      </c>
      <c r="F321" s="44"/>
      <c r="G321" s="44"/>
      <c r="H321" s="44"/>
      <c r="I321" s="44"/>
      <c r="J321" s="44"/>
      <c r="K321" s="44"/>
      <c r="L321" s="44"/>
      <c r="M321" s="44"/>
      <c r="N321" s="44"/>
      <c r="O321" s="44">
        <v>1</v>
      </c>
      <c r="P321" s="44"/>
      <c r="Q321" s="44"/>
      <c r="R321" s="44"/>
      <c r="S321" s="37" t="s">
        <v>532</v>
      </c>
    </row>
    <row r="322" spans="1:19" s="37" customFormat="1">
      <c r="A322" s="34" t="s">
        <v>512</v>
      </c>
      <c r="B322" s="35" t="s">
        <v>513</v>
      </c>
      <c r="C322" s="44">
        <v>1</v>
      </c>
      <c r="D322" s="62">
        <f t="shared" si="28"/>
        <v>1</v>
      </c>
      <c r="E322" s="62">
        <f t="shared" si="29"/>
        <v>0</v>
      </c>
      <c r="F322" s="44"/>
      <c r="G322" s="44">
        <v>1</v>
      </c>
      <c r="H322" s="44">
        <v>1</v>
      </c>
      <c r="I322" s="44"/>
      <c r="J322" s="44"/>
      <c r="K322" s="44"/>
      <c r="L322" s="44"/>
      <c r="M322" s="44"/>
      <c r="N322" s="44">
        <v>1</v>
      </c>
      <c r="O322" s="44"/>
      <c r="P322" s="44"/>
      <c r="Q322" s="44"/>
      <c r="R322" s="44"/>
      <c r="S322" s="37" t="s">
        <v>533</v>
      </c>
    </row>
    <row r="323" spans="1:19" s="37" customFormat="1">
      <c r="A323" s="34" t="s">
        <v>191</v>
      </c>
      <c r="B323" s="35" t="s">
        <v>192</v>
      </c>
      <c r="C323" s="44">
        <v>1</v>
      </c>
      <c r="D323" s="62">
        <f t="shared" si="28"/>
        <v>1</v>
      </c>
      <c r="E323" s="62">
        <f t="shared" si="29"/>
        <v>0</v>
      </c>
      <c r="F323" s="44"/>
      <c r="G323" s="44">
        <v>1</v>
      </c>
      <c r="H323" s="44"/>
      <c r="I323" s="44"/>
      <c r="J323" s="44">
        <v>1</v>
      </c>
      <c r="K323" s="44"/>
      <c r="L323" s="44">
        <v>1</v>
      </c>
      <c r="M323" s="44"/>
      <c r="N323" s="44">
        <v>1</v>
      </c>
      <c r="O323" s="44"/>
      <c r="P323" s="44"/>
      <c r="Q323" s="44"/>
      <c r="R323" s="44"/>
      <c r="S323" s="37" t="s">
        <v>533</v>
      </c>
    </row>
    <row r="324" spans="1:19" s="37" customFormat="1">
      <c r="A324" s="34" t="s">
        <v>335</v>
      </c>
      <c r="B324" s="35" t="s">
        <v>311</v>
      </c>
      <c r="C324" s="44">
        <v>1</v>
      </c>
      <c r="D324" s="62">
        <f t="shared" si="28"/>
        <v>1</v>
      </c>
      <c r="E324" s="62">
        <f t="shared" si="29"/>
        <v>0</v>
      </c>
      <c r="F324" s="44"/>
      <c r="G324" s="44">
        <v>1</v>
      </c>
      <c r="H324" s="44"/>
      <c r="I324" s="44"/>
      <c r="J324" s="44"/>
      <c r="K324" s="44"/>
      <c r="L324" s="44"/>
      <c r="M324" s="44">
        <v>1</v>
      </c>
      <c r="N324" s="44"/>
      <c r="O324" s="44"/>
      <c r="P324" s="44"/>
      <c r="Q324" s="44"/>
      <c r="R324" s="44"/>
      <c r="S324" s="37" t="s">
        <v>533</v>
      </c>
    </row>
  </sheetData>
  <mergeCells count="26">
    <mergeCell ref="M2:R2"/>
    <mergeCell ref="D4:R4"/>
    <mergeCell ref="F5:J5"/>
    <mergeCell ref="M5:R5"/>
    <mergeCell ref="H6:J6"/>
    <mergeCell ref="M6:O6"/>
    <mergeCell ref="P6:R6"/>
    <mergeCell ref="F6:F9"/>
    <mergeCell ref="G6:G9"/>
    <mergeCell ref="H7:H9"/>
    <mergeCell ref="I7:I9"/>
    <mergeCell ref="J7:J9"/>
    <mergeCell ref="K7:K9"/>
    <mergeCell ref="L7:L9"/>
    <mergeCell ref="M7:M9"/>
    <mergeCell ref="N7:N9"/>
    <mergeCell ref="A4:A9"/>
    <mergeCell ref="B4:B9"/>
    <mergeCell ref="C4:C9"/>
    <mergeCell ref="D5:D9"/>
    <mergeCell ref="E5:E9"/>
    <mergeCell ref="O7:O9"/>
    <mergeCell ref="P7:P9"/>
    <mergeCell ref="Q7:Q9"/>
    <mergeCell ref="R7:R9"/>
    <mergeCell ref="K5:L6"/>
  </mergeCells>
  <phoneticPr fontId="8" type="noConversion"/>
  <printOptions horizontalCentered="1"/>
  <pageMargins left="0.196850393700787" right="0.196850393700787" top="0.196850393700787" bottom="0.196850393700787" header="0.31496062992126" footer="0.31496062992126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AU477"/>
  <sheetViews>
    <sheetView topLeftCell="A52" workbookViewId="0">
      <selection activeCell="AB67" sqref="AB67"/>
    </sheetView>
  </sheetViews>
  <sheetFormatPr defaultColWidth="9.109375" defaultRowHeight="10.199999999999999"/>
  <cols>
    <col min="1" max="1" width="20.109375" style="2" customWidth="1"/>
    <col min="2" max="2" width="4.21875" style="2" customWidth="1"/>
    <col min="3" max="3" width="5.44140625" style="2" customWidth="1"/>
    <col min="4" max="4" width="3.5546875" style="2" customWidth="1"/>
    <col min="5" max="5" width="4.6640625" style="2" customWidth="1"/>
    <col min="6" max="6" width="11.44140625" style="2" customWidth="1"/>
    <col min="7" max="7" width="7.109375" style="2" customWidth="1"/>
    <col min="8" max="8" width="6.88671875" style="2" customWidth="1"/>
    <col min="9" max="9" width="5.44140625" style="2" customWidth="1"/>
    <col min="10" max="10" width="4.88671875" style="2" customWidth="1"/>
    <col min="11" max="11" width="3.5546875" style="2" customWidth="1"/>
    <col min="12" max="12" width="3.88671875" style="2" customWidth="1"/>
    <col min="13" max="13" width="6.33203125" style="2" customWidth="1"/>
    <col min="14" max="14" width="5.21875" style="2" customWidth="1"/>
    <col min="15" max="15" width="8.5546875" style="2" customWidth="1"/>
    <col min="16" max="16" width="7.5546875" style="2" customWidth="1"/>
    <col min="17" max="18" width="6.88671875" style="2" customWidth="1"/>
    <col min="19" max="20" width="5.88671875" style="2" customWidth="1"/>
    <col min="21" max="21" width="7" style="2" customWidth="1"/>
    <col min="22" max="22" width="4.109375" style="2" customWidth="1"/>
    <col min="23" max="23" width="7.44140625" style="2" customWidth="1"/>
    <col min="24" max="24" width="5.44140625" style="2" customWidth="1"/>
    <col min="25" max="25" width="5.109375" style="2" customWidth="1"/>
    <col min="26" max="26" width="7.88671875" style="2" customWidth="1"/>
    <col min="27" max="16384" width="9.109375" style="2"/>
  </cols>
  <sheetData>
    <row r="1" spans="1:28" ht="9.75" customHeight="1">
      <c r="C1" s="3"/>
      <c r="D1" s="3"/>
      <c r="E1" s="3"/>
      <c r="F1" s="3"/>
      <c r="G1" s="3"/>
      <c r="H1" s="3"/>
      <c r="I1" s="3"/>
      <c r="K1" s="3"/>
      <c r="L1" s="10">
        <v>5</v>
      </c>
      <c r="M1" s="3"/>
      <c r="N1" s="11"/>
      <c r="O1" s="11"/>
      <c r="P1" s="11"/>
      <c r="Q1" s="3"/>
      <c r="R1" s="3"/>
      <c r="U1" s="228"/>
      <c r="V1" s="228"/>
      <c r="W1" s="228"/>
      <c r="X1" s="228"/>
      <c r="Y1" s="228"/>
      <c r="Z1" s="228"/>
    </row>
    <row r="2" spans="1:28" ht="15" customHeight="1">
      <c r="A2" s="229" t="s">
        <v>81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</row>
    <row r="3" spans="1:28" ht="22.5" customHeight="1">
      <c r="A3" s="198"/>
      <c r="B3" s="199" t="s">
        <v>1</v>
      </c>
      <c r="C3" s="183" t="s">
        <v>82</v>
      </c>
      <c r="D3" s="183" t="s">
        <v>83</v>
      </c>
      <c r="E3" s="183" t="s">
        <v>84</v>
      </c>
      <c r="F3" s="203" t="s">
        <v>85</v>
      </c>
      <c r="G3" s="197" t="s">
        <v>86</v>
      </c>
      <c r="H3" s="197"/>
      <c r="I3" s="197"/>
      <c r="J3" s="197"/>
      <c r="K3" s="197"/>
      <c r="L3" s="197"/>
      <c r="M3" s="197"/>
      <c r="N3" s="197"/>
      <c r="O3" s="203" t="s">
        <v>87</v>
      </c>
      <c r="P3" s="226" t="s">
        <v>88</v>
      </c>
      <c r="Q3" s="230"/>
      <c r="R3" s="230"/>
      <c r="S3" s="230"/>
      <c r="T3" s="230"/>
      <c r="U3" s="230"/>
      <c r="V3" s="230"/>
      <c r="W3" s="227"/>
      <c r="X3" s="197" t="s">
        <v>89</v>
      </c>
      <c r="Y3" s="197"/>
      <c r="Z3" s="184" t="s">
        <v>90</v>
      </c>
    </row>
    <row r="4" spans="1:28" ht="58.5" customHeight="1">
      <c r="A4" s="198"/>
      <c r="B4" s="199"/>
      <c r="C4" s="183"/>
      <c r="D4" s="183"/>
      <c r="E4" s="183"/>
      <c r="F4" s="203"/>
      <c r="G4" s="197" t="s">
        <v>91</v>
      </c>
      <c r="H4" s="231"/>
      <c r="I4" s="231"/>
      <c r="J4" s="205" t="s">
        <v>92</v>
      </c>
      <c r="K4" s="204" t="s">
        <v>93</v>
      </c>
      <c r="L4" s="208" t="s">
        <v>94</v>
      </c>
      <c r="M4" s="183" t="s">
        <v>95</v>
      </c>
      <c r="N4" s="183" t="s">
        <v>96</v>
      </c>
      <c r="O4" s="203"/>
      <c r="P4" s="183" t="s">
        <v>97</v>
      </c>
      <c r="Q4" s="183" t="s">
        <v>98</v>
      </c>
      <c r="R4" s="232" t="s">
        <v>99</v>
      </c>
      <c r="S4" s="235" t="s">
        <v>100</v>
      </c>
      <c r="T4" s="235" t="s">
        <v>101</v>
      </c>
      <c r="U4" s="183" t="s">
        <v>102</v>
      </c>
      <c r="V4" s="183" t="s">
        <v>103</v>
      </c>
      <c r="W4" s="205" t="s">
        <v>104</v>
      </c>
      <c r="X4" s="197"/>
      <c r="Y4" s="197"/>
      <c r="Z4" s="184"/>
    </row>
    <row r="5" spans="1:28" ht="12.75" customHeight="1">
      <c r="A5" s="198"/>
      <c r="B5" s="199"/>
      <c r="C5" s="200"/>
      <c r="D5" s="183"/>
      <c r="E5" s="183"/>
      <c r="F5" s="203"/>
      <c r="G5" s="183" t="s">
        <v>105</v>
      </c>
      <c r="H5" s="183" t="s">
        <v>106</v>
      </c>
      <c r="I5" s="183" t="s">
        <v>107</v>
      </c>
      <c r="J5" s="206"/>
      <c r="K5" s="204"/>
      <c r="L5" s="209"/>
      <c r="M5" s="183"/>
      <c r="N5" s="183"/>
      <c r="O5" s="203"/>
      <c r="P5" s="183"/>
      <c r="Q5" s="183"/>
      <c r="R5" s="233"/>
      <c r="S5" s="235"/>
      <c r="T5" s="235"/>
      <c r="U5" s="183"/>
      <c r="V5" s="183"/>
      <c r="W5" s="236"/>
      <c r="X5" s="183" t="s">
        <v>108</v>
      </c>
      <c r="Y5" s="183" t="s">
        <v>109</v>
      </c>
      <c r="Z5" s="184"/>
    </row>
    <row r="6" spans="1:28" ht="34.5" customHeight="1">
      <c r="A6" s="198"/>
      <c r="B6" s="199"/>
      <c r="C6" s="200"/>
      <c r="D6" s="183"/>
      <c r="E6" s="183"/>
      <c r="F6" s="203"/>
      <c r="G6" s="204"/>
      <c r="H6" s="204"/>
      <c r="I6" s="183"/>
      <c r="J6" s="207"/>
      <c r="K6" s="204"/>
      <c r="L6" s="210"/>
      <c r="M6" s="183"/>
      <c r="N6" s="183"/>
      <c r="O6" s="203"/>
      <c r="P6" s="183"/>
      <c r="Q6" s="183"/>
      <c r="R6" s="234"/>
      <c r="S6" s="235"/>
      <c r="T6" s="235"/>
      <c r="U6" s="183"/>
      <c r="V6" s="183"/>
      <c r="W6" s="237"/>
      <c r="X6" s="183"/>
      <c r="Y6" s="183"/>
      <c r="Z6" s="184"/>
    </row>
    <row r="7" spans="1:28">
      <c r="A7" s="4" t="s">
        <v>30</v>
      </c>
      <c r="B7" s="4" t="s">
        <v>31</v>
      </c>
      <c r="C7" s="6">
        <v>1</v>
      </c>
      <c r="D7" s="4">
        <v>2</v>
      </c>
      <c r="E7" s="6">
        <v>3</v>
      </c>
      <c r="F7" s="4">
        <v>4</v>
      </c>
      <c r="G7" s="6">
        <v>5</v>
      </c>
      <c r="H7" s="4">
        <v>6</v>
      </c>
      <c r="I7" s="6">
        <v>7</v>
      </c>
      <c r="J7" s="4">
        <v>8</v>
      </c>
      <c r="K7" s="6">
        <v>9</v>
      </c>
      <c r="L7" s="4">
        <v>10</v>
      </c>
      <c r="M7" s="6">
        <v>11</v>
      </c>
      <c r="N7" s="4">
        <v>12</v>
      </c>
      <c r="O7" s="6">
        <v>13</v>
      </c>
      <c r="P7" s="4">
        <v>14</v>
      </c>
      <c r="Q7" s="6">
        <v>15</v>
      </c>
      <c r="R7" s="4">
        <v>16</v>
      </c>
      <c r="S7" s="6">
        <v>17</v>
      </c>
      <c r="T7" s="4">
        <v>18</v>
      </c>
      <c r="U7" s="6">
        <v>19</v>
      </c>
      <c r="V7" s="4">
        <v>20</v>
      </c>
      <c r="W7" s="6">
        <v>21</v>
      </c>
      <c r="X7" s="4">
        <v>22</v>
      </c>
      <c r="Y7" s="6">
        <v>23</v>
      </c>
      <c r="Z7" s="4">
        <v>24</v>
      </c>
    </row>
    <row r="8" spans="1:28">
      <c r="A8" s="4"/>
      <c r="B8" s="4"/>
      <c r="C8" s="31">
        <v>388</v>
      </c>
      <c r="D8" s="31">
        <f>SUM(D9:D78)</f>
        <v>264</v>
      </c>
      <c r="E8" s="31">
        <f t="shared" ref="D8:E8" si="0">SUM(E9:E78)</f>
        <v>968.95</v>
      </c>
      <c r="F8" s="99">
        <f>SUM(F9:F78)</f>
        <v>507329.30536999996</v>
      </c>
      <c r="G8" s="31">
        <f t="shared" ref="G8:Z8" si="1">SUM(G9:G78)</f>
        <v>117819</v>
      </c>
      <c r="H8" s="31">
        <f t="shared" si="1"/>
        <v>318761.98496999999</v>
      </c>
      <c r="I8" s="31">
        <f t="shared" si="1"/>
        <v>27214.439000000002</v>
      </c>
      <c r="J8" s="31">
        <f t="shared" si="1"/>
        <v>1013.2</v>
      </c>
      <c r="K8" s="31">
        <f t="shared" si="1"/>
        <v>0</v>
      </c>
      <c r="L8" s="31">
        <f t="shared" si="1"/>
        <v>112.2414</v>
      </c>
      <c r="M8" s="31">
        <f t="shared" si="1"/>
        <v>4999.4599999999991</v>
      </c>
      <c r="N8" s="31">
        <f t="shared" si="1"/>
        <v>10099.180000000004</v>
      </c>
      <c r="O8" s="99">
        <f t="shared" si="1"/>
        <v>507329.30596999993</v>
      </c>
      <c r="P8" s="31">
        <f t="shared" si="1"/>
        <v>348485.41400000011</v>
      </c>
      <c r="Q8" s="31">
        <f t="shared" si="1"/>
        <v>222381.85199999996</v>
      </c>
      <c r="R8" s="31">
        <f t="shared" si="1"/>
        <v>175584.14281000002</v>
      </c>
      <c r="S8" s="31">
        <f t="shared" si="1"/>
        <v>27080.963980000004</v>
      </c>
      <c r="T8" s="31">
        <f t="shared" si="1"/>
        <v>13942.701000000001</v>
      </c>
      <c r="U8" s="31">
        <f t="shared" si="1"/>
        <v>25870.41</v>
      </c>
      <c r="V8" s="31">
        <f t="shared" si="1"/>
        <v>44474.985000000008</v>
      </c>
      <c r="W8" s="31">
        <f t="shared" si="1"/>
        <v>47252.731990000007</v>
      </c>
      <c r="X8" s="31">
        <f t="shared" si="1"/>
        <v>73</v>
      </c>
      <c r="Y8" s="31">
        <f t="shared" si="1"/>
        <v>256</v>
      </c>
      <c r="Z8" s="31">
        <f t="shared" si="1"/>
        <v>1322</v>
      </c>
    </row>
    <row r="9" spans="1:28">
      <c r="A9" s="30" t="s">
        <v>124</v>
      </c>
      <c r="B9" s="31">
        <v>1</v>
      </c>
      <c r="C9" s="31">
        <v>10</v>
      </c>
      <c r="D9" s="31">
        <v>4</v>
      </c>
      <c r="E9" s="31">
        <v>2</v>
      </c>
      <c r="F9" s="522">
        <f t="shared" ref="F9:F72" si="2">G9+H9+I9+J9+K9+L9+M9+N9</f>
        <v>13835.6</v>
      </c>
      <c r="G9" s="103" t="s">
        <v>110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522">
        <f t="shared" ref="O9:O72" si="3">P9+S9+T9+U9+V9+W9</f>
        <v>13835.6</v>
      </c>
      <c r="P9" s="104">
        <v>11422.5</v>
      </c>
      <c r="Q9" s="104">
        <v>9138</v>
      </c>
      <c r="R9" s="104">
        <v>8041.4</v>
      </c>
      <c r="S9" s="104">
        <v>193.1</v>
      </c>
      <c r="T9" s="104">
        <v>210</v>
      </c>
      <c r="U9" s="104">
        <v>1846.6</v>
      </c>
      <c r="V9" s="104">
        <v>0</v>
      </c>
      <c r="W9" s="104">
        <v>163.4</v>
      </c>
      <c r="X9" s="31">
        <v>0</v>
      </c>
      <c r="Y9" s="31">
        <v>19</v>
      </c>
      <c r="Z9" s="31">
        <v>285</v>
      </c>
    </row>
    <row r="10" spans="1:28" ht="12" customHeight="1">
      <c r="A10" s="30" t="s">
        <v>133</v>
      </c>
      <c r="B10" s="31">
        <v>2</v>
      </c>
      <c r="C10" s="31">
        <v>8</v>
      </c>
      <c r="D10" s="31">
        <v>5</v>
      </c>
      <c r="E10" s="31">
        <v>28</v>
      </c>
      <c r="F10" s="522">
        <f t="shared" si="2"/>
        <v>7570.7</v>
      </c>
      <c r="G10" s="31">
        <v>7553.3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17.399999999999999</v>
      </c>
      <c r="O10" s="522">
        <f t="shared" si="3"/>
        <v>7570.7000000000007</v>
      </c>
      <c r="P10" s="31">
        <v>6413.09</v>
      </c>
      <c r="Q10" s="31">
        <v>4194.3999999999996</v>
      </c>
      <c r="R10" s="31">
        <v>2344</v>
      </c>
      <c r="S10" s="31">
        <v>368.6</v>
      </c>
      <c r="T10" s="31">
        <v>191.7</v>
      </c>
      <c r="U10" s="31">
        <v>517.04999999999995</v>
      </c>
      <c r="V10" s="31">
        <v>0</v>
      </c>
      <c r="W10" s="31">
        <v>80.260000000000005</v>
      </c>
      <c r="X10" s="31">
        <v>0</v>
      </c>
      <c r="Y10" s="31">
        <v>3</v>
      </c>
      <c r="Z10" s="31">
        <v>82</v>
      </c>
    </row>
    <row r="11" spans="1:28" s="33" customFormat="1" ht="12">
      <c r="A11" s="30" t="s">
        <v>155</v>
      </c>
      <c r="B11" s="31">
        <v>3</v>
      </c>
      <c r="C11" s="31">
        <v>9</v>
      </c>
      <c r="D11" s="31">
        <v>3</v>
      </c>
      <c r="E11" s="31">
        <v>1</v>
      </c>
      <c r="F11" s="522">
        <f t="shared" si="2"/>
        <v>16733.8</v>
      </c>
      <c r="G11" s="31">
        <v>16733.8</v>
      </c>
      <c r="H11" s="7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522">
        <f t="shared" si="3"/>
        <v>16733.8</v>
      </c>
      <c r="P11" s="55">
        <v>11951.4</v>
      </c>
      <c r="Q11" s="55">
        <v>8958.5</v>
      </c>
      <c r="R11" s="31">
        <v>7656.5</v>
      </c>
      <c r="S11" s="55">
        <v>1130</v>
      </c>
      <c r="T11" s="55">
        <v>742.6</v>
      </c>
      <c r="U11" s="31">
        <v>2783.1</v>
      </c>
      <c r="V11" s="31">
        <v>0</v>
      </c>
      <c r="W11" s="55">
        <v>126.7</v>
      </c>
      <c r="X11" s="31">
        <v>0</v>
      </c>
      <c r="Y11" s="31">
        <v>9</v>
      </c>
      <c r="Z11" s="31">
        <v>171</v>
      </c>
      <c r="AA11" s="2"/>
      <c r="AB11" s="2"/>
    </row>
    <row r="12" spans="1:28" s="33" customFormat="1" ht="11.4" customHeight="1">
      <c r="A12" s="30" t="s">
        <v>171</v>
      </c>
      <c r="B12" s="31">
        <v>4</v>
      </c>
      <c r="C12" s="71">
        <v>8</v>
      </c>
      <c r="D12" s="71">
        <v>6</v>
      </c>
      <c r="E12" s="71">
        <v>1</v>
      </c>
      <c r="F12" s="522">
        <f t="shared" si="2"/>
        <v>7961.9</v>
      </c>
      <c r="G12" s="71">
        <v>7935.9</v>
      </c>
      <c r="H12" s="71">
        <v>0</v>
      </c>
      <c r="I12" s="71">
        <v>0</v>
      </c>
      <c r="J12" s="71">
        <v>0</v>
      </c>
      <c r="K12" s="31">
        <v>0</v>
      </c>
      <c r="L12" s="31">
        <v>0</v>
      </c>
      <c r="M12" s="71">
        <v>0</v>
      </c>
      <c r="N12" s="71">
        <v>26</v>
      </c>
      <c r="O12" s="522">
        <f t="shared" si="3"/>
        <v>7961.9000000000005</v>
      </c>
      <c r="P12" s="71">
        <v>6873</v>
      </c>
      <c r="Q12" s="71">
        <v>4737.2</v>
      </c>
      <c r="R12" s="71">
        <v>3729.6</v>
      </c>
      <c r="S12" s="71">
        <v>223.6</v>
      </c>
      <c r="T12" s="71">
        <v>40</v>
      </c>
      <c r="U12" s="71">
        <v>637.5</v>
      </c>
      <c r="V12" s="71">
        <v>0</v>
      </c>
      <c r="W12" s="71">
        <v>187.8</v>
      </c>
      <c r="X12" s="71">
        <v>0</v>
      </c>
      <c r="Y12" s="71">
        <v>6</v>
      </c>
      <c r="Z12" s="71">
        <v>75</v>
      </c>
      <c r="AA12" s="2"/>
      <c r="AB12" s="2"/>
    </row>
    <row r="13" spans="1:28" s="33" customFormat="1" ht="12">
      <c r="A13" s="30" t="s">
        <v>205</v>
      </c>
      <c r="B13" s="31">
        <v>5</v>
      </c>
      <c r="C13" s="31">
        <v>14</v>
      </c>
      <c r="D13" s="31">
        <v>7</v>
      </c>
      <c r="E13" s="31">
        <v>15</v>
      </c>
      <c r="F13" s="522">
        <f t="shared" si="2"/>
        <v>28307.1</v>
      </c>
      <c r="G13" s="95">
        <v>18548.599999999999</v>
      </c>
      <c r="H13" s="71">
        <v>0</v>
      </c>
      <c r="I13" s="55">
        <v>0</v>
      </c>
      <c r="J13" s="71">
        <v>0</v>
      </c>
      <c r="K13" s="31">
        <v>0</v>
      </c>
      <c r="L13" s="31">
        <v>0</v>
      </c>
      <c r="M13" s="55">
        <v>958.9</v>
      </c>
      <c r="N13" s="95">
        <v>8799.6</v>
      </c>
      <c r="O13" s="522">
        <f t="shared" si="3"/>
        <v>28307.100000000006</v>
      </c>
      <c r="P13" s="95">
        <v>15264.1</v>
      </c>
      <c r="Q13" s="55">
        <v>7343.2</v>
      </c>
      <c r="R13" s="55">
        <v>6413.8</v>
      </c>
      <c r="S13" s="55">
        <v>985.1</v>
      </c>
      <c r="T13" s="55">
        <v>490.2</v>
      </c>
      <c r="U13" s="55">
        <v>73.2</v>
      </c>
      <c r="V13" s="55">
        <v>904.4</v>
      </c>
      <c r="W13" s="95">
        <v>10590.1</v>
      </c>
      <c r="X13" s="31">
        <v>2</v>
      </c>
      <c r="Y13" s="31">
        <v>6</v>
      </c>
      <c r="Z13" s="31">
        <v>36</v>
      </c>
      <c r="AA13" s="2"/>
      <c r="AB13" s="2"/>
    </row>
    <row r="14" spans="1:28" s="33" customFormat="1" ht="12">
      <c r="A14" s="30" t="s">
        <v>208</v>
      </c>
      <c r="B14" s="31">
        <v>6</v>
      </c>
      <c r="C14" s="31">
        <v>5</v>
      </c>
      <c r="D14" s="31">
        <v>2</v>
      </c>
      <c r="E14" s="31">
        <v>19</v>
      </c>
      <c r="F14" s="522">
        <f t="shared" si="2"/>
        <v>5570.1</v>
      </c>
      <c r="G14" s="31">
        <v>5570.1</v>
      </c>
      <c r="H14" s="31">
        <v>0</v>
      </c>
      <c r="I14" s="31">
        <v>0</v>
      </c>
      <c r="J14" s="71">
        <v>0</v>
      </c>
      <c r="K14" s="31">
        <v>0</v>
      </c>
      <c r="L14" s="31">
        <v>0</v>
      </c>
      <c r="M14" s="31">
        <v>0</v>
      </c>
      <c r="N14" s="55">
        <v>0</v>
      </c>
      <c r="O14" s="522">
        <f t="shared" si="3"/>
        <v>5570.0999999999985</v>
      </c>
      <c r="P14" s="55">
        <v>4878.8999999999996</v>
      </c>
      <c r="Q14" s="31">
        <v>3556.2</v>
      </c>
      <c r="R14" s="31">
        <v>3044.3</v>
      </c>
      <c r="S14" s="55">
        <v>206.9</v>
      </c>
      <c r="T14" s="31">
        <v>259.39999999999998</v>
      </c>
      <c r="U14" s="31">
        <v>97.4</v>
      </c>
      <c r="V14" s="31">
        <v>0</v>
      </c>
      <c r="W14" s="31">
        <v>127.5</v>
      </c>
      <c r="X14" s="31">
        <v>0</v>
      </c>
      <c r="Y14" s="31">
        <v>0</v>
      </c>
      <c r="Z14" s="31">
        <v>0</v>
      </c>
      <c r="AA14" s="2"/>
      <c r="AB14" s="2"/>
    </row>
    <row r="15" spans="1:28" s="33" customFormat="1" ht="12">
      <c r="A15" s="30" t="s">
        <v>214</v>
      </c>
      <c r="B15" s="31">
        <v>7</v>
      </c>
      <c r="C15" s="31">
        <v>8</v>
      </c>
      <c r="D15" s="31">
        <v>4</v>
      </c>
      <c r="E15" s="31">
        <v>28</v>
      </c>
      <c r="F15" s="522">
        <f t="shared" si="2"/>
        <v>10680.4</v>
      </c>
      <c r="G15" s="31">
        <v>10661.4</v>
      </c>
      <c r="H15" s="31">
        <v>0</v>
      </c>
      <c r="I15" s="31">
        <v>0</v>
      </c>
      <c r="J15" s="71">
        <v>0</v>
      </c>
      <c r="K15" s="31">
        <v>0</v>
      </c>
      <c r="L15" s="31">
        <v>0</v>
      </c>
      <c r="M15" s="31">
        <v>0</v>
      </c>
      <c r="N15" s="31">
        <v>19</v>
      </c>
      <c r="O15" s="522">
        <f t="shared" si="3"/>
        <v>10680.400000000001</v>
      </c>
      <c r="P15" s="31">
        <v>7538.1</v>
      </c>
      <c r="Q15" s="31">
        <v>5132.5</v>
      </c>
      <c r="R15" s="31">
        <v>4671.8</v>
      </c>
      <c r="S15" s="31">
        <v>467.7</v>
      </c>
      <c r="T15" s="31">
        <v>1668.3</v>
      </c>
      <c r="U15" s="31">
        <v>412.2</v>
      </c>
      <c r="V15" s="31">
        <v>0</v>
      </c>
      <c r="W15" s="31">
        <v>594.1</v>
      </c>
      <c r="X15" s="31">
        <v>0</v>
      </c>
      <c r="Y15" s="31">
        <v>4</v>
      </c>
      <c r="Z15" s="31">
        <v>0</v>
      </c>
      <c r="AA15" s="2"/>
      <c r="AB15" s="2"/>
    </row>
    <row r="16" spans="1:28" s="33" customFormat="1" ht="12">
      <c r="A16" s="30" t="s">
        <v>223</v>
      </c>
      <c r="B16" s="31">
        <v>8</v>
      </c>
      <c r="C16" s="31">
        <v>14</v>
      </c>
      <c r="D16" s="31">
        <v>8</v>
      </c>
      <c r="E16" s="31">
        <v>9</v>
      </c>
      <c r="F16" s="522">
        <f t="shared" si="2"/>
        <v>15958.4</v>
      </c>
      <c r="G16" s="96">
        <v>15953.4</v>
      </c>
      <c r="H16" s="31">
        <v>0</v>
      </c>
      <c r="I16" s="31">
        <v>0</v>
      </c>
      <c r="J16" s="71">
        <v>0</v>
      </c>
      <c r="K16" s="31">
        <v>0</v>
      </c>
      <c r="L16" s="31">
        <v>0</v>
      </c>
      <c r="M16" s="31">
        <v>0</v>
      </c>
      <c r="N16" s="84">
        <v>5</v>
      </c>
      <c r="O16" s="522">
        <f t="shared" si="3"/>
        <v>15958.4</v>
      </c>
      <c r="P16" s="97">
        <v>14223.8</v>
      </c>
      <c r="Q16" s="98">
        <v>9925.9</v>
      </c>
      <c r="R16" s="98">
        <v>7642.3</v>
      </c>
      <c r="S16" s="84">
        <v>851.9</v>
      </c>
      <c r="T16" s="84">
        <v>249</v>
      </c>
      <c r="U16" s="98">
        <v>291.5</v>
      </c>
      <c r="V16" s="98">
        <v>101.2</v>
      </c>
      <c r="W16" s="84">
        <v>241</v>
      </c>
      <c r="X16" s="31">
        <v>6</v>
      </c>
      <c r="Y16" s="31">
        <v>23</v>
      </c>
      <c r="Z16" s="31">
        <v>0</v>
      </c>
      <c r="AA16" s="2"/>
      <c r="AB16" s="2"/>
    </row>
    <row r="17" spans="1:28" s="33" customFormat="1" ht="12">
      <c r="A17" s="30" t="s">
        <v>237</v>
      </c>
      <c r="B17" s="31">
        <v>9</v>
      </c>
      <c r="C17" s="31">
        <v>5</v>
      </c>
      <c r="D17" s="31">
        <v>3</v>
      </c>
      <c r="E17" s="31">
        <v>1</v>
      </c>
      <c r="F17" s="522">
        <f t="shared" si="2"/>
        <v>4173.7</v>
      </c>
      <c r="G17" s="31">
        <v>4166.2</v>
      </c>
      <c r="H17" s="31">
        <v>0</v>
      </c>
      <c r="I17" s="31">
        <v>0</v>
      </c>
      <c r="J17" s="71">
        <v>0</v>
      </c>
      <c r="K17" s="31">
        <v>0</v>
      </c>
      <c r="L17" s="31">
        <v>0</v>
      </c>
      <c r="M17" s="31">
        <v>0</v>
      </c>
      <c r="N17" s="31">
        <v>7.5</v>
      </c>
      <c r="O17" s="522">
        <f t="shared" si="3"/>
        <v>4173.7</v>
      </c>
      <c r="P17" s="99">
        <v>3797</v>
      </c>
      <c r="Q17" s="31">
        <v>2258.4</v>
      </c>
      <c r="R17" s="31">
        <v>2131.5</v>
      </c>
      <c r="S17" s="31">
        <v>80.900000000000006</v>
      </c>
      <c r="T17" s="31">
        <v>99.9</v>
      </c>
      <c r="U17" s="55">
        <v>120</v>
      </c>
      <c r="V17" s="31">
        <v>0</v>
      </c>
      <c r="W17" s="31">
        <v>75.900000000000006</v>
      </c>
      <c r="X17" s="31">
        <v>0</v>
      </c>
      <c r="Y17" s="31">
        <v>1</v>
      </c>
      <c r="Z17" s="31">
        <v>61</v>
      </c>
      <c r="AA17" s="2"/>
      <c r="AB17" s="2"/>
    </row>
    <row r="18" spans="1:28" s="33" customFormat="1" ht="12">
      <c r="A18" s="30" t="s">
        <v>240</v>
      </c>
      <c r="B18" s="31">
        <v>10</v>
      </c>
      <c r="C18" s="31">
        <v>5</v>
      </c>
      <c r="D18" s="31">
        <v>3</v>
      </c>
      <c r="E18" s="31">
        <v>1</v>
      </c>
      <c r="F18" s="522">
        <f t="shared" si="2"/>
        <v>5050.1000000000004</v>
      </c>
      <c r="G18" s="31">
        <v>5050.1000000000004</v>
      </c>
      <c r="H18" s="31">
        <v>0</v>
      </c>
      <c r="I18" s="31">
        <v>0</v>
      </c>
      <c r="J18" s="71">
        <v>0</v>
      </c>
      <c r="K18" s="31">
        <v>0</v>
      </c>
      <c r="L18" s="31">
        <v>0</v>
      </c>
      <c r="M18" s="31">
        <v>0</v>
      </c>
      <c r="N18" s="31">
        <v>0</v>
      </c>
      <c r="O18" s="522">
        <f t="shared" si="3"/>
        <v>5050.1000000000004</v>
      </c>
      <c r="P18" s="31">
        <v>4886.6000000000004</v>
      </c>
      <c r="Q18" s="31">
        <v>3503.1</v>
      </c>
      <c r="R18" s="31">
        <v>4886.6000000000004</v>
      </c>
      <c r="S18" s="31">
        <v>101.1</v>
      </c>
      <c r="T18" s="31">
        <v>62.4</v>
      </c>
      <c r="U18" s="31">
        <v>0</v>
      </c>
      <c r="V18" s="31">
        <v>0</v>
      </c>
      <c r="W18" s="31">
        <v>0</v>
      </c>
      <c r="X18" s="31">
        <v>0</v>
      </c>
      <c r="Y18" s="31">
        <v>12</v>
      </c>
      <c r="Z18" s="31">
        <v>25</v>
      </c>
      <c r="AA18" s="2"/>
      <c r="AB18" s="2"/>
    </row>
    <row r="19" spans="1:28" s="89" customFormat="1" ht="12">
      <c r="A19" s="87" t="s">
        <v>262</v>
      </c>
      <c r="B19" s="31">
        <v>11</v>
      </c>
      <c r="C19" s="88">
        <v>5</v>
      </c>
      <c r="D19" s="88">
        <v>2</v>
      </c>
      <c r="E19" s="88">
        <v>25</v>
      </c>
      <c r="F19" s="522">
        <f t="shared" si="2"/>
        <v>5737.8</v>
      </c>
      <c r="G19" s="88">
        <v>5726.8</v>
      </c>
      <c r="H19" s="31">
        <v>0</v>
      </c>
      <c r="I19" s="31">
        <v>0</v>
      </c>
      <c r="J19" s="71">
        <v>0</v>
      </c>
      <c r="K19" s="31">
        <v>0</v>
      </c>
      <c r="L19" s="31">
        <v>0</v>
      </c>
      <c r="M19" s="31">
        <v>0</v>
      </c>
      <c r="N19" s="88">
        <v>11</v>
      </c>
      <c r="O19" s="522">
        <f t="shared" si="3"/>
        <v>5737.7999999999993</v>
      </c>
      <c r="P19" s="88">
        <v>4275.7</v>
      </c>
      <c r="Q19" s="88">
        <v>2708.8</v>
      </c>
      <c r="R19" s="88">
        <v>2013.4</v>
      </c>
      <c r="S19" s="88">
        <v>562</v>
      </c>
      <c r="T19" s="88">
        <v>224.9</v>
      </c>
      <c r="U19" s="88">
        <v>640</v>
      </c>
      <c r="V19" s="31">
        <v>0</v>
      </c>
      <c r="W19" s="88">
        <v>35.200000000000003</v>
      </c>
      <c r="X19" s="88">
        <v>0</v>
      </c>
      <c r="Y19" s="88">
        <v>5</v>
      </c>
      <c r="Z19" s="88">
        <v>0</v>
      </c>
      <c r="AA19" s="2"/>
      <c r="AB19" s="2"/>
    </row>
    <row r="20" spans="1:28" s="33" customFormat="1">
      <c r="A20" s="30" t="s">
        <v>274</v>
      </c>
      <c r="B20" s="31">
        <v>12</v>
      </c>
      <c r="C20" s="31">
        <v>0</v>
      </c>
      <c r="D20" s="31">
        <v>3</v>
      </c>
      <c r="E20" s="31">
        <v>3</v>
      </c>
      <c r="F20" s="522">
        <v>7853.2</v>
      </c>
      <c r="G20" s="259">
        <v>0</v>
      </c>
      <c r="H20" s="260">
        <v>7853.2</v>
      </c>
      <c r="I20" s="31">
        <v>0</v>
      </c>
      <c r="J20" s="259">
        <v>0</v>
      </c>
      <c r="K20" s="30">
        <v>0</v>
      </c>
      <c r="L20" s="30">
        <v>0</v>
      </c>
      <c r="M20" s="32">
        <v>0</v>
      </c>
      <c r="N20" s="260">
        <v>0</v>
      </c>
      <c r="O20" s="522">
        <f t="shared" si="3"/>
        <v>7853.2</v>
      </c>
      <c r="P20" s="261">
        <v>6410.4</v>
      </c>
      <c r="Q20" s="262">
        <v>3733.2</v>
      </c>
      <c r="R20" s="262">
        <v>3400.1</v>
      </c>
      <c r="S20" s="262">
        <v>18.8</v>
      </c>
      <c r="T20" s="262">
        <v>60</v>
      </c>
      <c r="U20" s="262">
        <v>591.1</v>
      </c>
      <c r="V20" s="55">
        <v>358</v>
      </c>
      <c r="W20" s="55">
        <v>414.9</v>
      </c>
      <c r="X20" s="32">
        <v>1</v>
      </c>
      <c r="Y20" s="32">
        <v>9</v>
      </c>
      <c r="Z20" s="32">
        <v>0</v>
      </c>
      <c r="AA20" s="2"/>
    </row>
    <row r="21" spans="1:28" s="33" customFormat="1">
      <c r="A21" s="30" t="s">
        <v>280</v>
      </c>
      <c r="B21" s="31">
        <v>13</v>
      </c>
      <c r="C21" s="31">
        <v>7</v>
      </c>
      <c r="D21" s="31">
        <v>4</v>
      </c>
      <c r="E21" s="31">
        <v>8</v>
      </c>
      <c r="F21" s="522">
        <v>7033.2000000000007</v>
      </c>
      <c r="G21" s="259">
        <v>0</v>
      </c>
      <c r="H21" s="260">
        <v>7032.6</v>
      </c>
      <c r="I21" s="31">
        <v>0</v>
      </c>
      <c r="J21" s="259">
        <v>0</v>
      </c>
      <c r="K21" s="30">
        <v>0</v>
      </c>
      <c r="L21" s="30">
        <v>0</v>
      </c>
      <c r="M21" s="32">
        <v>0</v>
      </c>
      <c r="N21" s="260">
        <v>0.6</v>
      </c>
      <c r="O21" s="522">
        <f t="shared" si="3"/>
        <v>7033.2</v>
      </c>
      <c r="P21" s="261">
        <v>6605.4</v>
      </c>
      <c r="Q21" s="262">
        <v>3082.1</v>
      </c>
      <c r="R21" s="262">
        <v>2949.3</v>
      </c>
      <c r="S21" s="262">
        <v>172.7</v>
      </c>
      <c r="T21" s="262">
        <v>108.1</v>
      </c>
      <c r="U21" s="262">
        <v>0</v>
      </c>
      <c r="V21" s="55">
        <v>146.4</v>
      </c>
      <c r="W21" s="55">
        <v>0.6</v>
      </c>
      <c r="X21" s="32">
        <v>1</v>
      </c>
      <c r="Y21" s="32">
        <v>7</v>
      </c>
      <c r="Z21" s="32">
        <v>30</v>
      </c>
      <c r="AA21" s="2"/>
    </row>
    <row r="22" spans="1:28" s="33" customFormat="1">
      <c r="A22" s="37" t="s">
        <v>287</v>
      </c>
      <c r="B22" s="31">
        <v>14</v>
      </c>
      <c r="C22" s="31">
        <v>12</v>
      </c>
      <c r="D22" s="31">
        <v>5</v>
      </c>
      <c r="E22" s="31">
        <v>50.7</v>
      </c>
      <c r="F22" s="522">
        <v>15724.54</v>
      </c>
      <c r="G22" s="259">
        <v>0</v>
      </c>
      <c r="H22" s="260">
        <v>15671.76</v>
      </c>
      <c r="I22" s="31">
        <v>0</v>
      </c>
      <c r="J22" s="259">
        <v>0</v>
      </c>
      <c r="K22" s="30">
        <v>0</v>
      </c>
      <c r="L22" s="30">
        <v>0</v>
      </c>
      <c r="M22" s="32">
        <v>0</v>
      </c>
      <c r="N22" s="260">
        <v>52.78</v>
      </c>
      <c r="O22" s="522">
        <f t="shared" si="3"/>
        <v>15724.540000000003</v>
      </c>
      <c r="P22" s="261">
        <v>14208.62</v>
      </c>
      <c r="Q22" s="262">
        <v>8854.27</v>
      </c>
      <c r="R22" s="262">
        <v>6954.4</v>
      </c>
      <c r="S22" s="262">
        <v>310.43</v>
      </c>
      <c r="T22" s="262">
        <v>220.11</v>
      </c>
      <c r="U22" s="262">
        <v>231.78</v>
      </c>
      <c r="V22" s="55">
        <v>753.6</v>
      </c>
      <c r="W22" s="55">
        <v>0</v>
      </c>
      <c r="X22" s="32">
        <v>0</v>
      </c>
      <c r="Y22" s="32">
        <v>0</v>
      </c>
      <c r="Z22" s="32">
        <v>165</v>
      </c>
      <c r="AA22" s="2"/>
    </row>
    <row r="23" spans="1:28" s="33" customFormat="1">
      <c r="A23" s="30" t="s">
        <v>289</v>
      </c>
      <c r="B23" s="31">
        <v>15</v>
      </c>
      <c r="C23" s="31">
        <v>9</v>
      </c>
      <c r="D23" s="31">
        <v>3</v>
      </c>
      <c r="E23" s="31">
        <v>7</v>
      </c>
      <c r="F23" s="522">
        <v>10190.054969999999</v>
      </c>
      <c r="G23" s="259">
        <v>0</v>
      </c>
      <c r="H23" s="264">
        <v>10190.054969999999</v>
      </c>
      <c r="I23" s="31">
        <v>0</v>
      </c>
      <c r="J23" s="265">
        <v>0</v>
      </c>
      <c r="K23" s="30">
        <v>0</v>
      </c>
      <c r="L23" s="30">
        <v>0</v>
      </c>
      <c r="M23" s="266">
        <v>0</v>
      </c>
      <c r="N23" s="267">
        <v>0</v>
      </c>
      <c r="O23" s="522">
        <f t="shared" si="3"/>
        <v>10190.054969999999</v>
      </c>
      <c r="P23" s="265">
        <v>8809.9699999999993</v>
      </c>
      <c r="Q23" s="266">
        <v>4489.8999999999996</v>
      </c>
      <c r="R23" s="266">
        <v>3848.0059999999994</v>
      </c>
      <c r="S23" s="266">
        <v>193.07798</v>
      </c>
      <c r="T23" s="266">
        <v>102.04</v>
      </c>
      <c r="U23" s="266">
        <v>859.32</v>
      </c>
      <c r="V23" s="55">
        <v>0</v>
      </c>
      <c r="W23" s="266">
        <v>225.64698999999928</v>
      </c>
      <c r="X23" s="268">
        <v>0</v>
      </c>
      <c r="Y23" s="269">
        <v>4</v>
      </c>
      <c r="Z23" s="269">
        <v>73</v>
      </c>
      <c r="AA23" s="2"/>
    </row>
    <row r="24" spans="1:28" s="33" customFormat="1">
      <c r="A24" s="30" t="s">
        <v>293</v>
      </c>
      <c r="B24" s="31">
        <v>16</v>
      </c>
      <c r="C24" s="31">
        <v>10</v>
      </c>
      <c r="D24" s="31">
        <v>4</v>
      </c>
      <c r="E24" s="31">
        <v>40</v>
      </c>
      <c r="F24" s="522">
        <v>13154.9</v>
      </c>
      <c r="G24" s="259">
        <v>0</v>
      </c>
      <c r="H24" s="270">
        <v>13154.9</v>
      </c>
      <c r="I24" s="31">
        <v>0</v>
      </c>
      <c r="J24" s="259">
        <v>0</v>
      </c>
      <c r="K24" s="30">
        <v>0</v>
      </c>
      <c r="L24" s="30">
        <v>0</v>
      </c>
      <c r="M24" s="30">
        <v>0</v>
      </c>
      <c r="N24" s="271">
        <v>0</v>
      </c>
      <c r="O24" s="522">
        <f t="shared" si="3"/>
        <v>13154.9</v>
      </c>
      <c r="P24" s="261">
        <v>9536.5</v>
      </c>
      <c r="Q24" s="262">
        <v>5826.44</v>
      </c>
      <c r="R24" s="262">
        <v>5411.2</v>
      </c>
      <c r="S24" s="262">
        <v>193.3</v>
      </c>
      <c r="T24" s="262">
        <v>114.4</v>
      </c>
      <c r="U24" s="262">
        <v>2703.3</v>
      </c>
      <c r="V24" s="55">
        <v>510.6</v>
      </c>
      <c r="W24" s="55">
        <v>96.8</v>
      </c>
      <c r="X24" s="32">
        <v>0</v>
      </c>
      <c r="Y24" s="32">
        <v>2</v>
      </c>
      <c r="Z24" s="32">
        <v>129</v>
      </c>
      <c r="AA24" s="2"/>
      <c r="AB24" s="263"/>
    </row>
    <row r="25" spans="1:28" s="33" customFormat="1" ht="11.4">
      <c r="A25" s="30" t="s">
        <v>300</v>
      </c>
      <c r="B25" s="31">
        <v>17</v>
      </c>
      <c r="C25" s="31">
        <v>9</v>
      </c>
      <c r="D25" s="31">
        <v>3</v>
      </c>
      <c r="E25" s="31">
        <v>7</v>
      </c>
      <c r="F25" s="522">
        <v>8859.7000000000007</v>
      </c>
      <c r="G25" s="259">
        <v>0</v>
      </c>
      <c r="H25" s="272" t="s">
        <v>337</v>
      </c>
      <c r="I25" s="31">
        <v>0</v>
      </c>
      <c r="J25" s="52">
        <v>0</v>
      </c>
      <c r="K25" s="30">
        <v>0</v>
      </c>
      <c r="L25" s="30">
        <v>0</v>
      </c>
      <c r="M25" s="55">
        <v>0</v>
      </c>
      <c r="N25" s="51">
        <v>0</v>
      </c>
      <c r="O25" s="522">
        <f t="shared" si="3"/>
        <v>8859.7000000000007</v>
      </c>
      <c r="P25" s="52">
        <v>6893.6</v>
      </c>
      <c r="Q25" s="55">
        <v>3320</v>
      </c>
      <c r="R25" s="55">
        <v>3270.7</v>
      </c>
      <c r="S25" s="55">
        <v>609.20000000000005</v>
      </c>
      <c r="T25" s="55">
        <v>410</v>
      </c>
      <c r="U25" s="55">
        <v>98.8</v>
      </c>
      <c r="V25" s="55" t="s">
        <v>338</v>
      </c>
      <c r="W25" s="55">
        <v>683.5</v>
      </c>
      <c r="X25" s="273">
        <v>1</v>
      </c>
      <c r="Y25" s="273">
        <v>6</v>
      </c>
      <c r="Z25" s="273">
        <v>0</v>
      </c>
      <c r="AA25" s="2"/>
    </row>
    <row r="26" spans="1:28" s="33" customFormat="1">
      <c r="A26" s="30" t="s">
        <v>301</v>
      </c>
      <c r="B26" s="31">
        <v>18</v>
      </c>
      <c r="C26" s="31">
        <v>5</v>
      </c>
      <c r="D26" s="31">
        <v>3</v>
      </c>
      <c r="E26" s="31">
        <v>1</v>
      </c>
      <c r="F26" s="522">
        <v>6405.14</v>
      </c>
      <c r="G26" s="259">
        <v>0</v>
      </c>
      <c r="H26" s="260">
        <v>6405.14</v>
      </c>
      <c r="I26" s="31">
        <v>0</v>
      </c>
      <c r="J26" s="259">
        <v>0</v>
      </c>
      <c r="K26" s="30">
        <v>0</v>
      </c>
      <c r="L26" s="30">
        <v>0</v>
      </c>
      <c r="M26" s="32">
        <v>0</v>
      </c>
      <c r="N26" s="260">
        <v>0</v>
      </c>
      <c r="O26" s="522">
        <f t="shared" si="3"/>
        <v>6405.14</v>
      </c>
      <c r="P26" s="261">
        <v>5935.63</v>
      </c>
      <c r="Q26" s="262">
        <v>4985</v>
      </c>
      <c r="R26" s="262">
        <v>3888.3</v>
      </c>
      <c r="S26" s="262">
        <v>0</v>
      </c>
      <c r="T26" s="262">
        <v>49.04</v>
      </c>
      <c r="U26" s="262"/>
      <c r="V26" s="262">
        <v>0</v>
      </c>
      <c r="W26" s="55">
        <v>420.47</v>
      </c>
      <c r="X26" s="32">
        <v>0</v>
      </c>
      <c r="Y26" s="32">
        <v>14</v>
      </c>
      <c r="Z26" s="32">
        <v>0</v>
      </c>
      <c r="AA26" s="2"/>
    </row>
    <row r="27" spans="1:28" s="33" customFormat="1">
      <c r="A27" s="30" t="s">
        <v>306</v>
      </c>
      <c r="B27" s="31">
        <v>19</v>
      </c>
      <c r="C27" s="31">
        <v>2</v>
      </c>
      <c r="D27" s="31">
        <v>2</v>
      </c>
      <c r="E27" s="31">
        <v>25</v>
      </c>
      <c r="F27" s="522">
        <v>9364.5</v>
      </c>
      <c r="G27" s="259">
        <v>0</v>
      </c>
      <c r="H27" s="260">
        <v>9364.5</v>
      </c>
      <c r="I27" s="31">
        <v>0</v>
      </c>
      <c r="J27" s="259">
        <v>0</v>
      </c>
      <c r="K27" s="30">
        <v>0</v>
      </c>
      <c r="L27" s="30">
        <v>0</v>
      </c>
      <c r="M27" s="32">
        <v>0</v>
      </c>
      <c r="N27" s="260">
        <v>0</v>
      </c>
      <c r="O27" s="522">
        <f t="shared" si="3"/>
        <v>9364.5</v>
      </c>
      <c r="P27" s="261">
        <v>5052</v>
      </c>
      <c r="Q27" s="262">
        <v>3221</v>
      </c>
      <c r="R27" s="262">
        <v>2653.1</v>
      </c>
      <c r="S27" s="262">
        <v>268.60000000000002</v>
      </c>
      <c r="T27" s="262">
        <v>195.9</v>
      </c>
      <c r="U27" s="262">
        <v>3504.9</v>
      </c>
      <c r="V27" s="262">
        <v>0</v>
      </c>
      <c r="W27" s="262">
        <v>343.1</v>
      </c>
      <c r="X27" s="32">
        <v>0</v>
      </c>
      <c r="Y27" s="32">
        <v>12</v>
      </c>
      <c r="Z27" s="32">
        <v>0</v>
      </c>
      <c r="AA27" s="2"/>
    </row>
    <row r="28" spans="1:28" s="33" customFormat="1">
      <c r="A28" s="30" t="s">
        <v>312</v>
      </c>
      <c r="B28" s="31">
        <v>20</v>
      </c>
      <c r="C28" s="31">
        <v>9</v>
      </c>
      <c r="D28" s="31">
        <v>4</v>
      </c>
      <c r="E28" s="31">
        <v>8</v>
      </c>
      <c r="F28" s="522">
        <v>10139.099999999999</v>
      </c>
      <c r="G28" s="259">
        <v>0</v>
      </c>
      <c r="H28" s="41">
        <v>9089.4</v>
      </c>
      <c r="I28" s="31">
        <v>0</v>
      </c>
      <c r="J28" s="43"/>
      <c r="K28" s="30">
        <v>0</v>
      </c>
      <c r="L28" s="30">
        <v>0</v>
      </c>
      <c r="M28" s="31">
        <v>618.29999999999995</v>
      </c>
      <c r="N28" s="41">
        <v>431.4</v>
      </c>
      <c r="O28" s="522">
        <f t="shared" si="3"/>
        <v>10139.1</v>
      </c>
      <c r="P28" s="52">
        <v>7853.1</v>
      </c>
      <c r="Q28" s="55">
        <v>4320</v>
      </c>
      <c r="R28" s="55">
        <v>0</v>
      </c>
      <c r="S28" s="55">
        <v>0</v>
      </c>
      <c r="T28" s="55">
        <v>347.6</v>
      </c>
      <c r="U28" s="55">
        <v>1132.5999999999999</v>
      </c>
      <c r="V28" s="55">
        <v>636.9</v>
      </c>
      <c r="W28" s="55">
        <v>168.9</v>
      </c>
      <c r="X28" s="32">
        <v>0</v>
      </c>
      <c r="Y28" s="31">
        <v>0</v>
      </c>
      <c r="Z28" s="32">
        <v>0</v>
      </c>
      <c r="AA28" s="2"/>
    </row>
    <row r="29" spans="1:28" s="33" customFormat="1">
      <c r="A29" s="37" t="s">
        <v>314</v>
      </c>
      <c r="B29" s="31">
        <v>21</v>
      </c>
      <c r="C29" s="31">
        <v>6</v>
      </c>
      <c r="D29" s="31">
        <v>3</v>
      </c>
      <c r="E29" s="31">
        <v>4</v>
      </c>
      <c r="F29" s="522">
        <v>5581.8</v>
      </c>
      <c r="G29" s="259">
        <v>0</v>
      </c>
      <c r="H29" s="260">
        <v>5581.8</v>
      </c>
      <c r="I29" s="31">
        <v>0</v>
      </c>
      <c r="J29" s="259">
        <v>0</v>
      </c>
      <c r="K29" s="30">
        <v>0</v>
      </c>
      <c r="L29" s="30">
        <v>0</v>
      </c>
      <c r="M29" s="32">
        <v>0</v>
      </c>
      <c r="N29" s="260">
        <v>0</v>
      </c>
      <c r="O29" s="522">
        <f t="shared" si="3"/>
        <v>5581.8</v>
      </c>
      <c r="P29" s="261">
        <v>4854.7</v>
      </c>
      <c r="Q29" s="262">
        <v>2662.1</v>
      </c>
      <c r="R29" s="262">
        <v>2224.9</v>
      </c>
      <c r="S29" s="262">
        <v>21.3</v>
      </c>
      <c r="T29" s="262">
        <v>10.3</v>
      </c>
      <c r="U29" s="262">
        <v>479.6</v>
      </c>
      <c r="V29" s="262">
        <v>0</v>
      </c>
      <c r="W29" s="262">
        <v>215.9</v>
      </c>
      <c r="X29" s="32">
        <v>0</v>
      </c>
      <c r="Y29" s="32">
        <v>11</v>
      </c>
      <c r="Z29" s="32">
        <v>0</v>
      </c>
      <c r="AA29" s="2"/>
    </row>
    <row r="30" spans="1:28" s="33" customFormat="1">
      <c r="A30" s="30" t="s">
        <v>319</v>
      </c>
      <c r="B30" s="31">
        <v>22</v>
      </c>
      <c r="C30" s="31">
        <v>6</v>
      </c>
      <c r="D30" s="31">
        <v>3</v>
      </c>
      <c r="E30" s="31">
        <v>24</v>
      </c>
      <c r="F30" s="522">
        <v>6855.1</v>
      </c>
      <c r="G30" s="259">
        <v>0</v>
      </c>
      <c r="H30" s="260">
        <v>6855.1</v>
      </c>
      <c r="I30" s="31">
        <v>0</v>
      </c>
      <c r="J30" s="259">
        <v>0</v>
      </c>
      <c r="K30" s="30">
        <v>0</v>
      </c>
      <c r="L30" s="30">
        <v>0</v>
      </c>
      <c r="M30" s="32">
        <v>0</v>
      </c>
      <c r="N30" s="260"/>
      <c r="O30" s="522">
        <f t="shared" si="3"/>
        <v>6855.0999999999995</v>
      </c>
      <c r="P30" s="261">
        <v>5944.7</v>
      </c>
      <c r="Q30" s="262">
        <v>3060.1</v>
      </c>
      <c r="R30" s="262">
        <v>2545.9</v>
      </c>
      <c r="S30" s="262">
        <v>489.4</v>
      </c>
      <c r="T30" s="262">
        <v>248.2</v>
      </c>
      <c r="U30" s="262"/>
      <c r="V30" s="262">
        <v>0</v>
      </c>
      <c r="W30" s="262">
        <v>172.8</v>
      </c>
      <c r="X30" s="32">
        <v>0</v>
      </c>
      <c r="Y30" s="32">
        <v>0</v>
      </c>
      <c r="Z30" s="32">
        <v>47</v>
      </c>
      <c r="AA30" s="2"/>
    </row>
    <row r="31" spans="1:28" s="33" customFormat="1" ht="9" customHeight="1">
      <c r="A31" s="30" t="s">
        <v>320</v>
      </c>
      <c r="B31" s="31">
        <v>23</v>
      </c>
      <c r="C31" s="31">
        <v>3</v>
      </c>
      <c r="D31" s="31">
        <v>2</v>
      </c>
      <c r="E31" s="31">
        <v>47</v>
      </c>
      <c r="F31" s="522">
        <v>17133.02</v>
      </c>
      <c r="G31" s="259">
        <v>0</v>
      </c>
      <c r="H31" s="274">
        <v>17133.02</v>
      </c>
      <c r="I31" s="31">
        <v>0</v>
      </c>
      <c r="J31" s="259">
        <v>0</v>
      </c>
      <c r="K31" s="30">
        <v>0</v>
      </c>
      <c r="L31" s="30">
        <v>0</v>
      </c>
      <c r="M31" s="32">
        <v>0</v>
      </c>
      <c r="N31" s="274">
        <v>0</v>
      </c>
      <c r="O31" s="522">
        <f t="shared" si="3"/>
        <v>17133.02</v>
      </c>
      <c r="P31" s="261">
        <v>7091.96</v>
      </c>
      <c r="Q31" s="262">
        <v>4849.76</v>
      </c>
      <c r="R31" s="262">
        <v>4849.76</v>
      </c>
      <c r="S31" s="262">
        <v>7064.39</v>
      </c>
      <c r="T31" s="262">
        <v>212.84</v>
      </c>
      <c r="U31" s="262">
        <v>2731.9</v>
      </c>
      <c r="V31" s="262">
        <v>0</v>
      </c>
      <c r="W31" s="262">
        <v>31.93</v>
      </c>
      <c r="X31" s="32">
        <v>0</v>
      </c>
      <c r="Y31" s="32">
        <v>0</v>
      </c>
      <c r="Z31" s="32">
        <v>0</v>
      </c>
      <c r="AA31" s="2"/>
    </row>
    <row r="32" spans="1:28" s="33" customFormat="1">
      <c r="A32" s="30" t="s">
        <v>322</v>
      </c>
      <c r="B32" s="31">
        <v>24</v>
      </c>
      <c r="C32" s="31">
        <v>6</v>
      </c>
      <c r="D32" s="31">
        <v>3</v>
      </c>
      <c r="E32" s="31">
        <v>6</v>
      </c>
      <c r="F32" s="522">
        <v>8389</v>
      </c>
      <c r="G32" s="259">
        <v>0</v>
      </c>
      <c r="H32" s="55">
        <v>8048.4</v>
      </c>
      <c r="I32" s="31">
        <v>0</v>
      </c>
      <c r="J32" s="259">
        <v>0</v>
      </c>
      <c r="K32" s="30">
        <v>0</v>
      </c>
      <c r="L32" s="30">
        <v>0</v>
      </c>
      <c r="M32" s="55">
        <v>210.4</v>
      </c>
      <c r="N32" s="51">
        <v>130.19999999999999</v>
      </c>
      <c r="O32" s="522">
        <f t="shared" si="3"/>
        <v>8389</v>
      </c>
      <c r="P32" s="52">
        <v>6622</v>
      </c>
      <c r="Q32" s="55">
        <v>2900.5</v>
      </c>
      <c r="R32" s="55">
        <v>2566.5</v>
      </c>
      <c r="S32" s="55">
        <v>289.60000000000002</v>
      </c>
      <c r="T32" s="55">
        <v>178.2</v>
      </c>
      <c r="U32" s="55">
        <v>0</v>
      </c>
      <c r="V32" s="55">
        <v>733</v>
      </c>
      <c r="W32" s="55">
        <v>566.20000000000005</v>
      </c>
      <c r="X32" s="55">
        <v>2</v>
      </c>
      <c r="Y32" s="32">
        <v>0</v>
      </c>
      <c r="Z32" s="32">
        <v>0</v>
      </c>
      <c r="AA32" s="2"/>
    </row>
    <row r="33" spans="1:28" s="33" customFormat="1">
      <c r="A33" s="30" t="s">
        <v>331</v>
      </c>
      <c r="B33" s="31">
        <v>25</v>
      </c>
      <c r="C33" s="31">
        <v>4</v>
      </c>
      <c r="D33" s="31">
        <v>2</v>
      </c>
      <c r="E33" s="31">
        <v>14</v>
      </c>
      <c r="F33" s="522">
        <v>7472.7</v>
      </c>
      <c r="G33" s="259">
        <v>0</v>
      </c>
      <c r="H33" s="55">
        <v>7405</v>
      </c>
      <c r="I33" s="31">
        <v>0</v>
      </c>
      <c r="J33" s="259">
        <v>0</v>
      </c>
      <c r="K33" s="30">
        <v>0</v>
      </c>
      <c r="L33" s="30">
        <v>0</v>
      </c>
      <c r="M33" s="55"/>
      <c r="N33" s="51">
        <v>67.7</v>
      </c>
      <c r="O33" s="522">
        <f t="shared" si="3"/>
        <v>7472.7</v>
      </c>
      <c r="P33" s="52">
        <v>4551.5</v>
      </c>
      <c r="Q33" s="55">
        <v>1649.4</v>
      </c>
      <c r="R33" s="55">
        <v>1649.4</v>
      </c>
      <c r="S33" s="55">
        <v>2405.6999999999998</v>
      </c>
      <c r="T33" s="55">
        <v>136.80000000000001</v>
      </c>
      <c r="U33" s="55">
        <v>378.7</v>
      </c>
      <c r="V33" s="55">
        <v>0</v>
      </c>
      <c r="W33" s="55">
        <v>0</v>
      </c>
      <c r="X33" s="55">
        <v>0</v>
      </c>
      <c r="Y33" s="55">
        <v>1</v>
      </c>
      <c r="Z33" s="55">
        <v>22</v>
      </c>
      <c r="AA33" s="2"/>
    </row>
    <row r="34" spans="1:28" s="33" customFormat="1">
      <c r="A34" s="30" t="s">
        <v>339</v>
      </c>
      <c r="B34" s="31">
        <v>26</v>
      </c>
      <c r="C34" s="31">
        <v>8</v>
      </c>
      <c r="D34" s="31">
        <v>2</v>
      </c>
      <c r="E34" s="31">
        <v>37</v>
      </c>
      <c r="F34" s="522">
        <v>7835</v>
      </c>
      <c r="G34" s="259">
        <v>0</v>
      </c>
      <c r="H34" s="275">
        <v>7835</v>
      </c>
      <c r="I34" s="31">
        <v>0</v>
      </c>
      <c r="J34" s="259">
        <v>0</v>
      </c>
      <c r="K34" s="30">
        <v>0</v>
      </c>
      <c r="L34" s="30">
        <v>0</v>
      </c>
      <c r="M34" s="275"/>
      <c r="N34" s="276"/>
      <c r="O34" s="522">
        <f t="shared" si="3"/>
        <v>7834.9999999999991</v>
      </c>
      <c r="P34" s="277">
        <v>7069.4</v>
      </c>
      <c r="Q34" s="278">
        <v>4595</v>
      </c>
      <c r="R34" s="278">
        <v>4319</v>
      </c>
      <c r="S34" s="278">
        <v>239.9</v>
      </c>
      <c r="T34" s="278">
        <v>76.2</v>
      </c>
      <c r="U34" s="278">
        <v>0</v>
      </c>
      <c r="V34" s="278">
        <v>449.5</v>
      </c>
      <c r="W34" s="278">
        <v>0</v>
      </c>
      <c r="X34" s="275">
        <v>1</v>
      </c>
      <c r="Y34" s="275">
        <v>11</v>
      </c>
      <c r="Z34" s="275">
        <v>0</v>
      </c>
      <c r="AA34" s="2"/>
    </row>
    <row r="35" spans="1:28" s="33" customFormat="1">
      <c r="A35" s="30" t="s">
        <v>329</v>
      </c>
      <c r="B35" s="31">
        <v>27</v>
      </c>
      <c r="C35" s="31">
        <v>4</v>
      </c>
      <c r="D35" s="31">
        <v>2</v>
      </c>
      <c r="E35" s="31">
        <v>13</v>
      </c>
      <c r="F35" s="522">
        <v>3301.25</v>
      </c>
      <c r="G35" s="259">
        <v>0</v>
      </c>
      <c r="H35" s="279">
        <v>3301.25</v>
      </c>
      <c r="I35" s="31">
        <v>0</v>
      </c>
      <c r="J35" s="259">
        <v>0</v>
      </c>
      <c r="K35" s="30">
        <v>0</v>
      </c>
      <c r="L35" s="30">
        <v>0</v>
      </c>
      <c r="M35" s="280"/>
      <c r="N35" s="281"/>
      <c r="O35" s="522">
        <f t="shared" si="3"/>
        <v>3301.25</v>
      </c>
      <c r="P35" s="282">
        <v>3078.05</v>
      </c>
      <c r="Q35" s="283">
        <v>1744.11</v>
      </c>
      <c r="R35" s="283">
        <v>1305.95</v>
      </c>
      <c r="S35" s="283">
        <v>223.2</v>
      </c>
      <c r="T35" s="283">
        <v>0</v>
      </c>
      <c r="U35" s="283">
        <v>0</v>
      </c>
      <c r="V35" s="283">
        <v>0</v>
      </c>
      <c r="W35" s="283">
        <v>0</v>
      </c>
      <c r="X35" s="280">
        <v>0</v>
      </c>
      <c r="Y35" s="280">
        <v>1</v>
      </c>
      <c r="Z35" s="280">
        <v>0</v>
      </c>
      <c r="AA35" s="2"/>
    </row>
    <row r="36" spans="1:28" s="33" customFormat="1">
      <c r="A36" s="30" t="s">
        <v>444</v>
      </c>
      <c r="B36" s="31">
        <v>28</v>
      </c>
      <c r="C36" s="78">
        <v>8</v>
      </c>
      <c r="D36" s="78">
        <v>8</v>
      </c>
      <c r="E36" s="78">
        <v>8</v>
      </c>
      <c r="F36" s="522">
        <f t="shared" si="2"/>
        <v>4766.2</v>
      </c>
      <c r="G36" s="78">
        <v>0</v>
      </c>
      <c r="H36" s="78">
        <v>4766.2</v>
      </c>
      <c r="I36" s="78">
        <v>0</v>
      </c>
      <c r="J36" s="78">
        <v>0</v>
      </c>
      <c r="K36" s="78">
        <v>0</v>
      </c>
      <c r="L36" s="78">
        <v>0</v>
      </c>
      <c r="M36" s="78">
        <v>0</v>
      </c>
      <c r="N36" s="78">
        <v>0</v>
      </c>
      <c r="O36" s="522">
        <f t="shared" si="3"/>
        <v>4766.2</v>
      </c>
      <c r="P36" s="78">
        <v>4661.2</v>
      </c>
      <c r="Q36" s="78">
        <v>4661.2</v>
      </c>
      <c r="R36" s="78">
        <v>939.68299999999999</v>
      </c>
      <c r="S36" s="78">
        <v>75</v>
      </c>
      <c r="T36" s="78">
        <v>30</v>
      </c>
      <c r="U36" s="78">
        <v>0</v>
      </c>
      <c r="V36" s="78">
        <v>0</v>
      </c>
      <c r="W36" s="78">
        <v>0</v>
      </c>
      <c r="X36" s="78">
        <v>0</v>
      </c>
      <c r="Y36" s="78">
        <v>0</v>
      </c>
      <c r="Z36" s="78">
        <v>0</v>
      </c>
      <c r="AA36" s="2"/>
    </row>
    <row r="37" spans="1:28" s="33" customFormat="1">
      <c r="A37" s="30" t="s">
        <v>449</v>
      </c>
      <c r="B37" s="31">
        <v>29</v>
      </c>
      <c r="C37" s="78">
        <v>1</v>
      </c>
      <c r="D37" s="78">
        <v>1</v>
      </c>
      <c r="E37" s="393">
        <v>25</v>
      </c>
      <c r="F37" s="522">
        <f t="shared" si="2"/>
        <v>6126.93</v>
      </c>
      <c r="G37" s="78">
        <v>0</v>
      </c>
      <c r="H37" s="78">
        <v>0</v>
      </c>
      <c r="I37" s="78">
        <v>6126.93</v>
      </c>
      <c r="J37" s="78">
        <v>0</v>
      </c>
      <c r="K37" s="78">
        <v>0</v>
      </c>
      <c r="L37" s="78">
        <v>0</v>
      </c>
      <c r="M37" s="78">
        <v>0</v>
      </c>
      <c r="N37" s="78">
        <v>0</v>
      </c>
      <c r="O37" s="522">
        <f t="shared" si="3"/>
        <v>6126.93</v>
      </c>
      <c r="P37" s="78">
        <v>2950.9</v>
      </c>
      <c r="Q37" s="78">
        <v>2432.6</v>
      </c>
      <c r="R37" s="78">
        <v>1139.5999999999999</v>
      </c>
      <c r="S37" s="78">
        <v>667.03</v>
      </c>
      <c r="T37" s="78">
        <v>1254.5</v>
      </c>
      <c r="U37" s="78">
        <v>0</v>
      </c>
      <c r="V37" s="78">
        <v>0</v>
      </c>
      <c r="W37" s="78">
        <v>1254.5</v>
      </c>
      <c r="X37" s="78">
        <v>0</v>
      </c>
      <c r="Y37" s="78">
        <v>0</v>
      </c>
      <c r="Z37" s="78">
        <v>0</v>
      </c>
      <c r="AA37" s="2"/>
    </row>
    <row r="38" spans="1:28" s="33" customFormat="1">
      <c r="A38" s="30" t="s">
        <v>453</v>
      </c>
      <c r="B38" s="31">
        <v>30</v>
      </c>
      <c r="C38" s="78">
        <v>1</v>
      </c>
      <c r="D38" s="78">
        <v>2</v>
      </c>
      <c r="E38" s="78">
        <v>10.75</v>
      </c>
      <c r="F38" s="522">
        <f t="shared" si="2"/>
        <v>1.46</v>
      </c>
      <c r="G38" s="78"/>
      <c r="H38" s="78">
        <v>1.46</v>
      </c>
      <c r="I38" s="78"/>
      <c r="J38" s="78"/>
      <c r="K38" s="78"/>
      <c r="L38" s="78"/>
      <c r="M38" s="78"/>
      <c r="N38" s="78"/>
      <c r="O38" s="522">
        <f t="shared" si="3"/>
        <v>1.46</v>
      </c>
      <c r="P38" s="78">
        <v>1.3</v>
      </c>
      <c r="Q38" s="78">
        <v>0.99</v>
      </c>
      <c r="R38" s="78">
        <v>1.22</v>
      </c>
      <c r="S38" s="78">
        <v>0.16</v>
      </c>
      <c r="T38" s="78"/>
      <c r="U38" s="78">
        <v>0</v>
      </c>
      <c r="V38" s="78">
        <v>0</v>
      </c>
      <c r="W38" s="78"/>
      <c r="X38" s="78">
        <v>0</v>
      </c>
      <c r="Y38" s="78">
        <v>0</v>
      </c>
      <c r="Z38" s="78">
        <v>0</v>
      </c>
      <c r="AA38" s="2"/>
    </row>
    <row r="39" spans="1:28" customFormat="1" ht="11.4" customHeight="1">
      <c r="A39" s="394" t="s">
        <v>455</v>
      </c>
      <c r="B39" s="31">
        <v>31</v>
      </c>
      <c r="C39" s="395">
        <v>1</v>
      </c>
      <c r="D39" s="395">
        <v>1</v>
      </c>
      <c r="E39" s="395">
        <v>24</v>
      </c>
      <c r="F39" s="522">
        <f t="shared" si="2"/>
        <v>6695.78</v>
      </c>
      <c r="G39" s="78">
        <v>0</v>
      </c>
      <c r="H39" s="78">
        <v>6695.78</v>
      </c>
      <c r="I39" s="78">
        <v>0</v>
      </c>
      <c r="J39" s="78">
        <v>0</v>
      </c>
      <c r="K39" s="78">
        <v>0</v>
      </c>
      <c r="L39" s="78">
        <v>0</v>
      </c>
      <c r="M39" s="78">
        <v>0</v>
      </c>
      <c r="N39" s="78">
        <v>0</v>
      </c>
      <c r="O39" s="522">
        <f t="shared" si="3"/>
        <v>6695.7800000000007</v>
      </c>
      <c r="P39" s="78">
        <v>5719.39</v>
      </c>
      <c r="Q39" s="78">
        <v>4261.4880000000003</v>
      </c>
      <c r="R39" s="78">
        <v>3797.19</v>
      </c>
      <c r="S39" s="78"/>
      <c r="T39" s="78">
        <v>100</v>
      </c>
      <c r="U39" s="78">
        <v>0</v>
      </c>
      <c r="V39" s="78"/>
      <c r="W39" s="78">
        <v>876.39</v>
      </c>
      <c r="X39" s="78">
        <v>1</v>
      </c>
      <c r="Y39" s="78">
        <v>1</v>
      </c>
      <c r="Z39" s="78">
        <v>0</v>
      </c>
      <c r="AA39" s="2"/>
      <c r="AB39" s="33"/>
    </row>
    <row r="40" spans="1:28" s="33" customFormat="1" ht="11.4" customHeight="1">
      <c r="A40" s="255" t="s">
        <v>459</v>
      </c>
      <c r="B40" s="31">
        <v>32</v>
      </c>
      <c r="C40" s="78">
        <v>9</v>
      </c>
      <c r="D40" s="78">
        <v>6</v>
      </c>
      <c r="E40" s="78">
        <v>10</v>
      </c>
      <c r="F40" s="522">
        <f t="shared" si="2"/>
        <v>1102.8999999999999</v>
      </c>
      <c r="G40" s="78"/>
      <c r="H40" s="78"/>
      <c r="I40" s="78">
        <v>973.3</v>
      </c>
      <c r="J40" s="78"/>
      <c r="K40" s="78"/>
      <c r="L40" s="78"/>
      <c r="M40" s="78">
        <v>129.6</v>
      </c>
      <c r="N40" s="78"/>
      <c r="O40" s="522">
        <f t="shared" si="3"/>
        <v>1102.9000000000001</v>
      </c>
      <c r="P40" s="78">
        <v>804.2</v>
      </c>
      <c r="Q40" s="78">
        <v>603.4</v>
      </c>
      <c r="R40" s="78">
        <v>603.4</v>
      </c>
      <c r="S40" s="78">
        <v>39.4</v>
      </c>
      <c r="T40" s="78">
        <v>101.9</v>
      </c>
      <c r="U40" s="78">
        <v>0</v>
      </c>
      <c r="V40" s="78"/>
      <c r="W40" s="78">
        <v>157.4</v>
      </c>
      <c r="X40" s="78"/>
      <c r="Y40" s="78"/>
      <c r="Z40" s="78"/>
      <c r="AA40" s="2"/>
    </row>
    <row r="41" spans="1:28" s="33" customFormat="1" ht="10.199999999999999" customHeight="1">
      <c r="A41" s="358" t="s">
        <v>460</v>
      </c>
      <c r="B41" s="31">
        <v>33</v>
      </c>
      <c r="C41" s="78">
        <v>1</v>
      </c>
      <c r="D41" s="78">
        <v>1</v>
      </c>
      <c r="E41" s="78">
        <v>7</v>
      </c>
      <c r="F41" s="522">
        <f t="shared" si="2"/>
        <v>1250.5</v>
      </c>
      <c r="G41" s="78"/>
      <c r="H41" s="78" t="s">
        <v>564</v>
      </c>
      <c r="I41" s="78"/>
      <c r="J41" s="78"/>
      <c r="K41" s="78"/>
      <c r="L41" s="78"/>
      <c r="M41" s="78"/>
      <c r="N41" s="78"/>
      <c r="O41" s="522">
        <f t="shared" si="3"/>
        <v>1250.4999999999998</v>
      </c>
      <c r="P41" s="78">
        <v>1079.5999999999999</v>
      </c>
      <c r="Q41" s="78">
        <v>735.4</v>
      </c>
      <c r="R41" s="78">
        <v>390.6</v>
      </c>
      <c r="S41" s="78">
        <v>80</v>
      </c>
      <c r="T41" s="78">
        <v>70</v>
      </c>
      <c r="U41" s="78">
        <v>0</v>
      </c>
      <c r="V41" s="78">
        <v>8.8000000000000007</v>
      </c>
      <c r="W41" s="78">
        <v>12.1</v>
      </c>
      <c r="X41" s="78">
        <v>2</v>
      </c>
      <c r="Y41" s="78">
        <v>4</v>
      </c>
      <c r="Z41" s="78"/>
      <c r="AA41" s="2"/>
    </row>
    <row r="42" spans="1:28" s="33" customFormat="1" ht="11.4" customHeight="1">
      <c r="A42" s="255" t="s">
        <v>565</v>
      </c>
      <c r="B42" s="31">
        <v>34</v>
      </c>
      <c r="C42" s="78">
        <v>1</v>
      </c>
      <c r="D42" s="78">
        <v>8</v>
      </c>
      <c r="E42" s="78">
        <v>10</v>
      </c>
      <c r="F42" s="522">
        <f t="shared" si="2"/>
        <v>1329.61</v>
      </c>
      <c r="G42" s="78"/>
      <c r="H42" s="78"/>
      <c r="I42" s="78">
        <v>1329.61</v>
      </c>
      <c r="J42" s="78"/>
      <c r="K42" s="78"/>
      <c r="L42" s="78"/>
      <c r="M42" s="78"/>
      <c r="N42" s="78"/>
      <c r="O42" s="522">
        <f t="shared" si="3"/>
        <v>1329.61</v>
      </c>
      <c r="P42" s="78">
        <v>1021.8</v>
      </c>
      <c r="Q42" s="78">
        <v>838.9</v>
      </c>
      <c r="R42" s="78">
        <v>197.8</v>
      </c>
      <c r="S42" s="78"/>
      <c r="T42" s="78">
        <v>8.98</v>
      </c>
      <c r="U42" s="78">
        <v>0</v>
      </c>
      <c r="V42" s="78"/>
      <c r="W42" s="78">
        <v>298.83</v>
      </c>
      <c r="X42" s="78"/>
      <c r="Y42" s="78"/>
      <c r="Z42" s="78"/>
      <c r="AA42" s="2"/>
    </row>
    <row r="43" spans="1:28" s="33" customFormat="1" ht="10.199999999999999" customHeight="1">
      <c r="A43" s="358" t="s">
        <v>465</v>
      </c>
      <c r="B43" s="31">
        <v>35</v>
      </c>
      <c r="C43" s="396"/>
      <c r="D43" s="396"/>
      <c r="E43" s="78">
        <v>8</v>
      </c>
      <c r="F43" s="522">
        <f t="shared" si="2"/>
        <v>1841.3</v>
      </c>
      <c r="G43" s="78">
        <v>0</v>
      </c>
      <c r="H43" s="78">
        <v>1841.3</v>
      </c>
      <c r="I43" s="78">
        <v>0</v>
      </c>
      <c r="J43" s="78">
        <v>0</v>
      </c>
      <c r="K43" s="78">
        <v>0</v>
      </c>
      <c r="L43" s="78">
        <v>0</v>
      </c>
      <c r="M43" s="78">
        <v>0</v>
      </c>
      <c r="N43" s="78">
        <v>0</v>
      </c>
      <c r="O43" s="522">
        <f t="shared" si="3"/>
        <v>1841.3</v>
      </c>
      <c r="P43" s="78">
        <v>1412.2</v>
      </c>
      <c r="Q43" s="78">
        <v>1004.6</v>
      </c>
      <c r="R43" s="78">
        <v>1004.6</v>
      </c>
      <c r="S43" s="78">
        <v>50.1</v>
      </c>
      <c r="T43" s="78">
        <v>123.5</v>
      </c>
      <c r="U43" s="78">
        <v>0</v>
      </c>
      <c r="V43" s="78">
        <v>54.4</v>
      </c>
      <c r="W43" s="78">
        <v>201.1</v>
      </c>
      <c r="X43" s="78"/>
      <c r="Y43" s="78">
        <v>2</v>
      </c>
      <c r="Z43" s="78">
        <v>0</v>
      </c>
      <c r="AA43" s="2"/>
    </row>
    <row r="44" spans="1:28" s="33" customFormat="1" ht="10.199999999999999" customHeight="1">
      <c r="A44" s="358" t="s">
        <v>467</v>
      </c>
      <c r="B44" s="31">
        <v>36</v>
      </c>
      <c r="C44" s="396"/>
      <c r="D44" s="396"/>
      <c r="E44" s="78">
        <v>14</v>
      </c>
      <c r="F44" s="522">
        <f t="shared" si="2"/>
        <v>10429.1</v>
      </c>
      <c r="G44" s="78">
        <v>0</v>
      </c>
      <c r="H44" s="78">
        <v>10429.1</v>
      </c>
      <c r="I44" s="78">
        <v>0</v>
      </c>
      <c r="J44" s="78">
        <v>0</v>
      </c>
      <c r="K44" s="78">
        <v>0</v>
      </c>
      <c r="L44" s="78">
        <v>0</v>
      </c>
      <c r="M44" s="78">
        <v>0</v>
      </c>
      <c r="N44" s="78">
        <v>0</v>
      </c>
      <c r="O44" s="522">
        <f t="shared" si="3"/>
        <v>10429.1</v>
      </c>
      <c r="P44" s="78">
        <v>2674</v>
      </c>
      <c r="Q44" s="78">
        <v>1623</v>
      </c>
      <c r="R44" s="78">
        <v>1623</v>
      </c>
      <c r="S44" s="78">
        <v>64.3</v>
      </c>
      <c r="T44" s="78">
        <v>750</v>
      </c>
      <c r="U44" s="78">
        <v>350</v>
      </c>
      <c r="V44" s="78">
        <v>0</v>
      </c>
      <c r="W44" s="78">
        <v>6590.8</v>
      </c>
      <c r="X44" s="78">
        <v>0</v>
      </c>
      <c r="Y44" s="78">
        <v>8</v>
      </c>
      <c r="Z44" s="78">
        <v>0</v>
      </c>
      <c r="AA44" s="2"/>
    </row>
    <row r="45" spans="1:28" s="33" customFormat="1" ht="10.199999999999999" customHeight="1">
      <c r="A45" s="343" t="s">
        <v>468</v>
      </c>
      <c r="B45" s="31">
        <v>37</v>
      </c>
      <c r="C45" s="78">
        <v>5</v>
      </c>
      <c r="D45" s="78">
        <v>2</v>
      </c>
      <c r="E45" s="78">
        <v>35</v>
      </c>
      <c r="F45" s="522">
        <f t="shared" si="2"/>
        <v>9110</v>
      </c>
      <c r="G45" s="78"/>
      <c r="H45" s="78">
        <v>8889.2000000000007</v>
      </c>
      <c r="I45" s="78"/>
      <c r="J45" s="78"/>
      <c r="K45" s="78"/>
      <c r="L45" s="78"/>
      <c r="M45" s="78">
        <v>28.8</v>
      </c>
      <c r="N45" s="78">
        <v>192</v>
      </c>
      <c r="O45" s="522">
        <f t="shared" si="3"/>
        <v>9110</v>
      </c>
      <c r="P45" s="78">
        <v>5317.6</v>
      </c>
      <c r="Q45" s="78">
        <v>3527.3</v>
      </c>
      <c r="R45" s="78">
        <v>3212.1</v>
      </c>
      <c r="S45" s="78">
        <v>270.3</v>
      </c>
      <c r="T45" s="78">
        <v>220.4</v>
      </c>
      <c r="U45" s="78">
        <v>0</v>
      </c>
      <c r="V45" s="78">
        <v>3301.7</v>
      </c>
      <c r="W45" s="78"/>
      <c r="X45" s="78"/>
      <c r="Y45" s="78"/>
      <c r="Z45" s="78"/>
      <c r="AA45" s="2"/>
    </row>
    <row r="46" spans="1:28" s="33" customFormat="1" ht="10.8" customHeight="1">
      <c r="A46" s="358" t="s">
        <v>474</v>
      </c>
      <c r="B46" s="31">
        <v>38</v>
      </c>
      <c r="C46" s="78">
        <v>2</v>
      </c>
      <c r="D46" s="78">
        <v>1</v>
      </c>
      <c r="E46" s="78">
        <v>3</v>
      </c>
      <c r="F46" s="522">
        <f t="shared" si="2"/>
        <v>3570</v>
      </c>
      <c r="G46" s="78"/>
      <c r="H46" s="78">
        <v>3570</v>
      </c>
      <c r="I46" s="78"/>
      <c r="J46" s="78"/>
      <c r="K46" s="78"/>
      <c r="L46" s="78"/>
      <c r="M46" s="78"/>
      <c r="N46" s="78"/>
      <c r="O46" s="522">
        <f t="shared" si="3"/>
        <v>3570</v>
      </c>
      <c r="P46" s="78">
        <v>2410.4</v>
      </c>
      <c r="Q46" s="78">
        <v>1349.8</v>
      </c>
      <c r="R46" s="78">
        <v>1349.8</v>
      </c>
      <c r="S46" s="78">
        <v>384</v>
      </c>
      <c r="T46" s="78">
        <v>376.5</v>
      </c>
      <c r="U46" s="78">
        <v>0</v>
      </c>
      <c r="V46" s="78">
        <v>124.4</v>
      </c>
      <c r="W46" s="78">
        <v>274.7</v>
      </c>
      <c r="X46" s="78">
        <v>1</v>
      </c>
      <c r="Y46" s="78"/>
      <c r="Z46" s="78"/>
      <c r="AA46" s="2"/>
    </row>
    <row r="47" spans="1:28" s="33" customFormat="1" ht="10.199999999999999" customHeight="1">
      <c r="A47" s="397" t="s">
        <v>475</v>
      </c>
      <c r="B47" s="31">
        <v>39</v>
      </c>
      <c r="C47" s="396"/>
      <c r="D47" s="396"/>
      <c r="E47" s="396"/>
      <c r="F47" s="522">
        <f t="shared" si="2"/>
        <v>4566.8</v>
      </c>
      <c r="G47" s="78"/>
      <c r="H47" s="78"/>
      <c r="I47" s="78">
        <v>3583.6</v>
      </c>
      <c r="J47" s="78">
        <v>983.2</v>
      </c>
      <c r="K47" s="78"/>
      <c r="L47" s="78"/>
      <c r="M47" s="78"/>
      <c r="N47" s="78"/>
      <c r="O47" s="522">
        <f t="shared" si="3"/>
        <v>4566.8</v>
      </c>
      <c r="P47" s="78">
        <v>3421.4</v>
      </c>
      <c r="Q47" s="78">
        <v>2915.6</v>
      </c>
      <c r="R47" s="78">
        <v>2915.6</v>
      </c>
      <c r="S47" s="78">
        <v>616.4</v>
      </c>
      <c r="T47" s="78"/>
      <c r="U47" s="78">
        <v>497.9</v>
      </c>
      <c r="V47" s="78"/>
      <c r="W47" s="78">
        <v>31.1</v>
      </c>
      <c r="X47" s="78"/>
      <c r="Y47" s="78"/>
      <c r="Z47" s="78"/>
      <c r="AA47" s="2"/>
    </row>
    <row r="48" spans="1:28" s="33" customFormat="1" ht="10.199999999999999" customHeight="1">
      <c r="A48" s="397" t="s">
        <v>478</v>
      </c>
      <c r="B48" s="31">
        <v>40</v>
      </c>
      <c r="C48" s="398">
        <v>3</v>
      </c>
      <c r="D48" s="398">
        <v>2</v>
      </c>
      <c r="E48" s="398">
        <v>11</v>
      </c>
      <c r="F48" s="522">
        <f t="shared" si="2"/>
        <v>4488.6099999999997</v>
      </c>
      <c r="G48" s="78"/>
      <c r="H48" s="78">
        <v>4488.6099999999997</v>
      </c>
      <c r="I48" s="78"/>
      <c r="J48" s="78"/>
      <c r="K48" s="78"/>
      <c r="L48" s="78"/>
      <c r="M48" s="78"/>
      <c r="N48" s="78"/>
      <c r="O48" s="522">
        <f t="shared" si="3"/>
        <v>4488.6099999999997</v>
      </c>
      <c r="P48" s="78">
        <v>3640.41</v>
      </c>
      <c r="Q48" s="78">
        <v>2935.8</v>
      </c>
      <c r="R48" s="78">
        <v>2935.8</v>
      </c>
      <c r="S48" s="78">
        <v>476</v>
      </c>
      <c r="T48" s="78">
        <v>364.7</v>
      </c>
      <c r="U48" s="78">
        <v>0</v>
      </c>
      <c r="V48" s="78"/>
      <c r="W48" s="78">
        <v>7.5</v>
      </c>
      <c r="X48" s="78">
        <v>1</v>
      </c>
      <c r="Y48" s="78">
        <v>7</v>
      </c>
      <c r="Z48" s="78">
        <v>11</v>
      </c>
      <c r="AA48" s="2"/>
    </row>
    <row r="49" spans="1:27" s="33" customFormat="1" ht="10.199999999999999" customHeight="1">
      <c r="A49" s="397" t="s">
        <v>482</v>
      </c>
      <c r="B49" s="31">
        <v>41</v>
      </c>
      <c r="C49" s="78">
        <v>14</v>
      </c>
      <c r="D49" s="78">
        <v>13</v>
      </c>
      <c r="E49" s="78">
        <v>4</v>
      </c>
      <c r="F49" s="522">
        <f t="shared" si="2"/>
        <v>3206</v>
      </c>
      <c r="G49" s="78"/>
      <c r="H49" s="78">
        <v>3206</v>
      </c>
      <c r="I49" s="78"/>
      <c r="J49" s="78"/>
      <c r="K49" s="78"/>
      <c r="L49" s="78"/>
      <c r="M49" s="78"/>
      <c r="N49" s="78"/>
      <c r="O49" s="522">
        <f t="shared" si="3"/>
        <v>3206</v>
      </c>
      <c r="P49" s="78">
        <v>2867</v>
      </c>
      <c r="Q49" s="78">
        <v>2254</v>
      </c>
      <c r="R49" s="78">
        <v>2083</v>
      </c>
      <c r="S49" s="78">
        <v>185</v>
      </c>
      <c r="T49" s="78">
        <v>95</v>
      </c>
      <c r="U49" s="78">
        <v>0</v>
      </c>
      <c r="V49" s="78">
        <v>54</v>
      </c>
      <c r="W49" s="78">
        <v>5</v>
      </c>
      <c r="X49" s="78"/>
      <c r="Y49" s="78"/>
      <c r="Z49" s="78"/>
      <c r="AA49" s="2"/>
    </row>
    <row r="50" spans="1:27" s="33" customFormat="1" ht="10.199999999999999" customHeight="1">
      <c r="A50" s="397" t="s">
        <v>485</v>
      </c>
      <c r="B50" s="31">
        <v>42</v>
      </c>
      <c r="C50" s="78">
        <v>4</v>
      </c>
      <c r="D50" s="78">
        <v>3</v>
      </c>
      <c r="E50" s="78">
        <v>61</v>
      </c>
      <c r="F50" s="522">
        <f t="shared" si="2"/>
        <v>37259.800000000003</v>
      </c>
      <c r="G50" s="78">
        <v>19919.400000000001</v>
      </c>
      <c r="H50" s="78">
        <v>16600</v>
      </c>
      <c r="I50" s="78"/>
      <c r="J50" s="78"/>
      <c r="K50" s="78"/>
      <c r="L50" s="78"/>
      <c r="M50" s="78">
        <v>740.4</v>
      </c>
      <c r="N50" s="78"/>
      <c r="O50" s="522">
        <f t="shared" si="3"/>
        <v>37259.800000000003</v>
      </c>
      <c r="P50" s="78">
        <v>11235</v>
      </c>
      <c r="Q50" s="78">
        <v>7045.9</v>
      </c>
      <c r="R50" s="78"/>
      <c r="S50" s="78">
        <v>286</v>
      </c>
      <c r="T50" s="78">
        <v>435</v>
      </c>
      <c r="U50" s="78">
        <v>21.8</v>
      </c>
      <c r="V50" s="78">
        <v>16600</v>
      </c>
      <c r="W50" s="78">
        <v>8682</v>
      </c>
      <c r="X50" s="78"/>
      <c r="Y50" s="78"/>
      <c r="Z50" s="78"/>
      <c r="AA50" s="2"/>
    </row>
    <row r="51" spans="1:27" s="33" customFormat="1" ht="10.199999999999999" customHeight="1">
      <c r="A51" s="343" t="s">
        <v>492</v>
      </c>
      <c r="B51" s="31">
        <v>43</v>
      </c>
      <c r="C51" s="78">
        <v>3</v>
      </c>
      <c r="D51" s="78">
        <v>2</v>
      </c>
      <c r="E51" s="78">
        <v>3</v>
      </c>
      <c r="F51" s="522">
        <f t="shared" si="2"/>
        <v>1590.27</v>
      </c>
      <c r="G51" s="78"/>
      <c r="H51" s="78">
        <v>1590.27</v>
      </c>
      <c r="I51" s="78"/>
      <c r="J51" s="78"/>
      <c r="K51" s="78"/>
      <c r="L51" s="78"/>
      <c r="M51" s="78"/>
      <c r="N51" s="78"/>
      <c r="O51" s="522">
        <f t="shared" si="3"/>
        <v>1590.27</v>
      </c>
      <c r="P51" s="78">
        <v>1248.32</v>
      </c>
      <c r="Q51" s="78">
        <v>877.38</v>
      </c>
      <c r="R51" s="78">
        <v>489.5</v>
      </c>
      <c r="S51" s="78">
        <v>15.73</v>
      </c>
      <c r="T51" s="78">
        <v>84.9</v>
      </c>
      <c r="U51" s="78">
        <v>0</v>
      </c>
      <c r="V51" s="78"/>
      <c r="W51" s="78">
        <v>241.32</v>
      </c>
      <c r="X51" s="78"/>
      <c r="Y51" s="399"/>
      <c r="Z51" s="78"/>
      <c r="AA51" s="2"/>
    </row>
    <row r="52" spans="1:27" s="33" customFormat="1" ht="10.199999999999999" customHeight="1">
      <c r="A52" s="358" t="s">
        <v>493</v>
      </c>
      <c r="B52" s="31">
        <v>44</v>
      </c>
      <c r="C52" s="78">
        <v>2</v>
      </c>
      <c r="D52" s="78">
        <v>2</v>
      </c>
      <c r="E52" s="78">
        <v>7</v>
      </c>
      <c r="F52" s="522">
        <f t="shared" si="2"/>
        <v>3364</v>
      </c>
      <c r="G52" s="78">
        <v>0</v>
      </c>
      <c r="H52" s="78" t="s">
        <v>566</v>
      </c>
      <c r="I52" s="78">
        <v>0</v>
      </c>
      <c r="J52" s="78">
        <v>0</v>
      </c>
      <c r="K52" s="78">
        <v>0</v>
      </c>
      <c r="L52" s="78">
        <v>0</v>
      </c>
      <c r="M52" s="78">
        <v>0</v>
      </c>
      <c r="N52" s="78">
        <v>0</v>
      </c>
      <c r="O52" s="522">
        <f t="shared" si="3"/>
        <v>3364</v>
      </c>
      <c r="P52" s="78">
        <v>2635.2</v>
      </c>
      <c r="Q52" s="78">
        <v>2032.8</v>
      </c>
      <c r="R52" s="78">
        <v>1838.1</v>
      </c>
      <c r="S52" s="78">
        <v>500.9</v>
      </c>
      <c r="T52" s="78" t="s">
        <v>567</v>
      </c>
      <c r="U52" s="78">
        <v>170.4</v>
      </c>
      <c r="V52" s="78">
        <v>0</v>
      </c>
      <c r="W52" s="78" t="s">
        <v>568</v>
      </c>
      <c r="X52" s="78">
        <v>0</v>
      </c>
      <c r="Y52" s="78">
        <v>4</v>
      </c>
      <c r="Z52" s="78">
        <v>0</v>
      </c>
      <c r="AA52" s="2"/>
    </row>
    <row r="53" spans="1:27" s="33" customFormat="1" ht="10.199999999999999" customHeight="1">
      <c r="A53" s="397" t="s">
        <v>497</v>
      </c>
      <c r="B53" s="31">
        <v>45</v>
      </c>
      <c r="C53" s="78">
        <v>1</v>
      </c>
      <c r="D53" s="78">
        <v>1</v>
      </c>
      <c r="E53" s="78">
        <v>6</v>
      </c>
      <c r="F53" s="522">
        <f t="shared" si="2"/>
        <v>942.8</v>
      </c>
      <c r="G53" s="78">
        <v>0</v>
      </c>
      <c r="H53" s="78">
        <v>942.8</v>
      </c>
      <c r="I53" s="78">
        <v>0</v>
      </c>
      <c r="J53" s="78">
        <v>0</v>
      </c>
      <c r="K53" s="78">
        <v>0</v>
      </c>
      <c r="L53" s="78">
        <v>0</v>
      </c>
      <c r="M53" s="78">
        <v>0</v>
      </c>
      <c r="N53" s="78">
        <v>0</v>
      </c>
      <c r="O53" s="522">
        <f t="shared" si="3"/>
        <v>942.80000000000007</v>
      </c>
      <c r="P53" s="78">
        <v>939.6</v>
      </c>
      <c r="Q53" s="78">
        <v>794.5</v>
      </c>
      <c r="R53" s="78">
        <v>670.6</v>
      </c>
      <c r="S53" s="78">
        <v>0</v>
      </c>
      <c r="T53" s="78">
        <v>0</v>
      </c>
      <c r="U53" s="78">
        <v>0</v>
      </c>
      <c r="V53" s="78">
        <v>3.2</v>
      </c>
      <c r="W53" s="78">
        <v>0</v>
      </c>
      <c r="X53" s="78">
        <v>1</v>
      </c>
      <c r="Y53" s="78">
        <v>4</v>
      </c>
      <c r="Z53" s="78">
        <v>8</v>
      </c>
      <c r="AA53" s="2"/>
    </row>
    <row r="54" spans="1:27" s="33" customFormat="1" ht="10.199999999999999" customHeight="1">
      <c r="A54" s="397" t="s">
        <v>500</v>
      </c>
      <c r="B54" s="31">
        <v>46</v>
      </c>
      <c r="C54" s="78">
        <v>5</v>
      </c>
      <c r="D54" s="78">
        <v>4</v>
      </c>
      <c r="E54" s="78">
        <v>13</v>
      </c>
      <c r="F54" s="522">
        <f t="shared" si="2"/>
        <v>17804.2</v>
      </c>
      <c r="G54" s="78"/>
      <c r="H54" s="78">
        <v>17728</v>
      </c>
      <c r="I54" s="78"/>
      <c r="J54" s="78"/>
      <c r="K54" s="78"/>
      <c r="L54" s="78"/>
      <c r="M54" s="78"/>
      <c r="N54" s="78">
        <v>76.2</v>
      </c>
      <c r="O54" s="522">
        <f t="shared" si="3"/>
        <v>17804.2</v>
      </c>
      <c r="P54" s="78">
        <v>10718</v>
      </c>
      <c r="Q54" s="78">
        <v>5309.9</v>
      </c>
      <c r="R54" s="78">
        <v>4432.5</v>
      </c>
      <c r="S54" s="78">
        <v>1559.3</v>
      </c>
      <c r="T54" s="78">
        <v>600.70000000000005</v>
      </c>
      <c r="U54" s="78">
        <v>4421.2</v>
      </c>
      <c r="V54" s="78">
        <v>505</v>
      </c>
      <c r="W54" s="78"/>
      <c r="X54" s="78">
        <v>6</v>
      </c>
      <c r="Y54" s="78">
        <v>7</v>
      </c>
      <c r="Z54" s="78"/>
      <c r="AA54" s="2"/>
    </row>
    <row r="55" spans="1:27" s="33" customFormat="1" ht="10.199999999999999" customHeight="1">
      <c r="A55" s="397" t="s">
        <v>501</v>
      </c>
      <c r="B55" s="31">
        <v>47</v>
      </c>
      <c r="C55" s="78">
        <v>2</v>
      </c>
      <c r="D55" s="78">
        <v>0</v>
      </c>
      <c r="E55" s="78">
        <v>8</v>
      </c>
      <c r="F55" s="522">
        <f t="shared" si="2"/>
        <v>1789.6</v>
      </c>
      <c r="G55" s="78">
        <v>0</v>
      </c>
      <c r="H55" s="78">
        <v>1756</v>
      </c>
      <c r="I55" s="78">
        <v>0</v>
      </c>
      <c r="J55" s="78">
        <v>0</v>
      </c>
      <c r="K55" s="78">
        <v>0</v>
      </c>
      <c r="L55" s="78">
        <v>0</v>
      </c>
      <c r="M55" s="78">
        <v>0</v>
      </c>
      <c r="N55" s="78">
        <v>33.6</v>
      </c>
      <c r="O55" s="522">
        <f t="shared" si="3"/>
        <v>1789.6</v>
      </c>
      <c r="P55" s="78">
        <v>1461.7</v>
      </c>
      <c r="Q55" s="78">
        <v>369.8</v>
      </c>
      <c r="R55" s="78">
        <v>312.5</v>
      </c>
      <c r="S55" s="78">
        <v>327.9</v>
      </c>
      <c r="T55" s="78">
        <v>0</v>
      </c>
      <c r="U55" s="78">
        <v>0</v>
      </c>
      <c r="V55" s="78">
        <v>0</v>
      </c>
      <c r="W55" s="78">
        <v>0</v>
      </c>
      <c r="X55" s="78">
        <v>0</v>
      </c>
      <c r="Y55" s="78">
        <v>3</v>
      </c>
      <c r="Z55" s="78">
        <v>0</v>
      </c>
      <c r="AA55" s="2"/>
    </row>
    <row r="56" spans="1:27" s="33" customFormat="1" ht="10.199999999999999" customHeight="1">
      <c r="A56" s="397" t="s">
        <v>503</v>
      </c>
      <c r="B56" s="31">
        <v>48</v>
      </c>
      <c r="C56" s="78">
        <v>16</v>
      </c>
      <c r="D56" s="78">
        <v>14</v>
      </c>
      <c r="E56" s="78">
        <v>16</v>
      </c>
      <c r="F56" s="522">
        <f t="shared" si="2"/>
        <v>3262</v>
      </c>
      <c r="G56" s="78">
        <v>0</v>
      </c>
      <c r="H56" s="78">
        <v>3262</v>
      </c>
      <c r="I56" s="78">
        <v>0</v>
      </c>
      <c r="J56" s="78">
        <v>0</v>
      </c>
      <c r="K56" s="78">
        <v>0</v>
      </c>
      <c r="L56" s="78">
        <v>0</v>
      </c>
      <c r="M56" s="78">
        <v>0</v>
      </c>
      <c r="N56" s="78">
        <v>0</v>
      </c>
      <c r="O56" s="522">
        <f t="shared" si="3"/>
        <v>3262</v>
      </c>
      <c r="P56" s="78">
        <v>2429.9</v>
      </c>
      <c r="Q56" s="78">
        <v>2429.9</v>
      </c>
      <c r="R56" s="78">
        <v>2327.1999999999998</v>
      </c>
      <c r="S56" s="78">
        <v>287.3</v>
      </c>
      <c r="T56" s="78">
        <v>20</v>
      </c>
      <c r="U56" s="78">
        <v>0</v>
      </c>
      <c r="V56" s="78">
        <v>0</v>
      </c>
      <c r="W56" s="78">
        <v>524.79999999999995</v>
      </c>
      <c r="X56" s="78">
        <v>5</v>
      </c>
      <c r="Y56" s="78">
        <v>0</v>
      </c>
      <c r="Z56" s="78">
        <v>0</v>
      </c>
      <c r="AA56" s="2"/>
    </row>
    <row r="57" spans="1:27" s="33" customFormat="1" ht="10.199999999999999" customHeight="1">
      <c r="A57" s="397" t="s">
        <v>569</v>
      </c>
      <c r="B57" s="31">
        <v>49</v>
      </c>
      <c r="C57" s="78">
        <v>8</v>
      </c>
      <c r="D57" s="78">
        <v>7</v>
      </c>
      <c r="E57" s="78">
        <v>8</v>
      </c>
      <c r="F57" s="522">
        <f t="shared" si="2"/>
        <v>1301.674</v>
      </c>
      <c r="G57" s="78">
        <v>0</v>
      </c>
      <c r="H57" s="78">
        <v>1301.674</v>
      </c>
      <c r="I57" s="78">
        <v>0</v>
      </c>
      <c r="J57" s="78">
        <v>0</v>
      </c>
      <c r="K57" s="78">
        <v>0</v>
      </c>
      <c r="L57" s="78">
        <v>0</v>
      </c>
      <c r="M57" s="78">
        <v>0</v>
      </c>
      <c r="N57" s="78">
        <v>0</v>
      </c>
      <c r="O57" s="522">
        <f t="shared" si="3"/>
        <v>1301.674</v>
      </c>
      <c r="P57" s="78">
        <v>1123.7349999999999</v>
      </c>
      <c r="Q57" s="78">
        <v>424.93599999999998</v>
      </c>
      <c r="R57" s="78">
        <v>424.93599999999998</v>
      </c>
      <c r="S57" s="78">
        <v>0</v>
      </c>
      <c r="T57" s="78">
        <v>25.998999999999999</v>
      </c>
      <c r="U57" s="78">
        <v>0</v>
      </c>
      <c r="V57" s="78">
        <v>0</v>
      </c>
      <c r="W57" s="78">
        <v>151.94</v>
      </c>
      <c r="X57" s="78"/>
      <c r="Y57" s="78">
        <v>0</v>
      </c>
      <c r="Z57" s="78">
        <v>0</v>
      </c>
      <c r="AA57" s="2"/>
    </row>
    <row r="58" spans="1:27" s="33" customFormat="1" ht="10.199999999999999" customHeight="1">
      <c r="A58" s="397" t="s">
        <v>505</v>
      </c>
      <c r="B58" s="31">
        <v>50</v>
      </c>
      <c r="C58" s="398">
        <v>2</v>
      </c>
      <c r="D58" s="398">
        <v>1</v>
      </c>
      <c r="E58" s="400">
        <v>28.5</v>
      </c>
      <c r="F58" s="522">
        <f t="shared" si="2"/>
        <v>6783.9</v>
      </c>
      <c r="G58" s="78"/>
      <c r="H58" s="78">
        <v>6471.7</v>
      </c>
      <c r="I58" s="78"/>
      <c r="J58" s="78"/>
      <c r="K58" s="78"/>
      <c r="L58" s="78"/>
      <c r="M58" s="78">
        <v>311.2</v>
      </c>
      <c r="N58" s="78">
        <v>1</v>
      </c>
      <c r="O58" s="522">
        <f t="shared" si="3"/>
        <v>6783.9000000000005</v>
      </c>
      <c r="P58" s="78">
        <v>4393.6000000000004</v>
      </c>
      <c r="Q58" s="78">
        <v>2408.1999999999998</v>
      </c>
      <c r="R58" s="78">
        <v>1985.4</v>
      </c>
      <c r="S58" s="78">
        <v>241</v>
      </c>
      <c r="T58" s="78">
        <v>229</v>
      </c>
      <c r="U58" s="78">
        <v>8.1</v>
      </c>
      <c r="V58" s="78">
        <v>1348</v>
      </c>
      <c r="W58" s="78">
        <v>564.20000000000005</v>
      </c>
      <c r="X58" s="78">
        <v>7</v>
      </c>
      <c r="Y58" s="78"/>
      <c r="Z58" s="78">
        <v>0</v>
      </c>
      <c r="AA58" s="2"/>
    </row>
    <row r="59" spans="1:27" s="33" customFormat="1" ht="10.199999999999999" customHeight="1">
      <c r="A59" s="397" t="s">
        <v>506</v>
      </c>
      <c r="B59" s="31">
        <v>51</v>
      </c>
      <c r="C59" s="78">
        <v>2</v>
      </c>
      <c r="D59" s="78">
        <v>2</v>
      </c>
      <c r="E59" s="78">
        <v>14</v>
      </c>
      <c r="F59" s="522">
        <f t="shared" si="2"/>
        <v>2257.9</v>
      </c>
      <c r="G59" s="78"/>
      <c r="H59" s="78">
        <v>2257.9</v>
      </c>
      <c r="I59" s="78"/>
      <c r="J59" s="78"/>
      <c r="K59" s="78"/>
      <c r="L59" s="78"/>
      <c r="M59" s="78"/>
      <c r="N59" s="78"/>
      <c r="O59" s="522">
        <f t="shared" si="3"/>
        <v>2257.9000000000005</v>
      </c>
      <c r="P59" s="78">
        <v>2012.4</v>
      </c>
      <c r="Q59" s="78">
        <v>1498.39</v>
      </c>
      <c r="R59" s="78">
        <v>1815.53</v>
      </c>
      <c r="S59" s="78">
        <v>81.8</v>
      </c>
      <c r="T59" s="78">
        <v>159.9</v>
      </c>
      <c r="U59" s="78">
        <v>0</v>
      </c>
      <c r="V59" s="78"/>
      <c r="W59" s="78">
        <v>3.8</v>
      </c>
      <c r="X59" s="78"/>
      <c r="Y59" s="78"/>
      <c r="Z59" s="78">
        <v>0</v>
      </c>
      <c r="AA59" s="2"/>
    </row>
    <row r="60" spans="1:27" s="33" customFormat="1" ht="10.199999999999999" customHeight="1">
      <c r="A60" s="397" t="s">
        <v>507</v>
      </c>
      <c r="B60" s="31">
        <v>52</v>
      </c>
      <c r="C60" s="78">
        <v>18</v>
      </c>
      <c r="D60" s="78">
        <v>12</v>
      </c>
      <c r="E60" s="78">
        <v>24</v>
      </c>
      <c r="F60" s="522">
        <f t="shared" si="2"/>
        <v>3328.7</v>
      </c>
      <c r="G60" s="78">
        <v>0</v>
      </c>
      <c r="H60" s="78">
        <v>3131.7</v>
      </c>
      <c r="I60" s="78">
        <v>197</v>
      </c>
      <c r="J60" s="78">
        <v>0</v>
      </c>
      <c r="K60" s="78">
        <v>0</v>
      </c>
      <c r="L60" s="78">
        <v>0</v>
      </c>
      <c r="M60" s="78">
        <v>0</v>
      </c>
      <c r="N60" s="78">
        <v>0</v>
      </c>
      <c r="O60" s="522">
        <f t="shared" si="3"/>
        <v>3328.7</v>
      </c>
      <c r="P60" s="78">
        <v>2795.2</v>
      </c>
      <c r="Q60" s="78">
        <v>1709.9</v>
      </c>
      <c r="R60" s="78">
        <v>1464.8</v>
      </c>
      <c r="S60" s="78">
        <v>313.5</v>
      </c>
      <c r="T60" s="78">
        <v>16.25</v>
      </c>
      <c r="U60" s="78">
        <v>0</v>
      </c>
      <c r="V60" s="78">
        <v>148.9</v>
      </c>
      <c r="W60" s="78">
        <v>54.85</v>
      </c>
      <c r="X60" s="78">
        <v>6</v>
      </c>
      <c r="Y60" s="78">
        <v>4</v>
      </c>
      <c r="Z60" s="78">
        <v>0</v>
      </c>
      <c r="AA60" s="2"/>
    </row>
    <row r="61" spans="1:27" s="33" customFormat="1" ht="10.199999999999999" customHeight="1">
      <c r="A61" s="397" t="s">
        <v>509</v>
      </c>
      <c r="B61" s="31">
        <v>53</v>
      </c>
      <c r="C61" s="78">
        <v>4</v>
      </c>
      <c r="D61" s="78">
        <v>3</v>
      </c>
      <c r="E61" s="402">
        <v>5</v>
      </c>
      <c r="F61" s="522">
        <f t="shared" si="2"/>
        <v>1823.3</v>
      </c>
      <c r="G61" s="78"/>
      <c r="H61" s="78"/>
      <c r="I61" s="78">
        <v>1823.3</v>
      </c>
      <c r="J61" s="78"/>
      <c r="K61" s="78"/>
      <c r="L61" s="78"/>
      <c r="M61" s="78"/>
      <c r="N61" s="78"/>
      <c r="O61" s="522">
        <f t="shared" si="3"/>
        <v>1823.3</v>
      </c>
      <c r="P61" s="78">
        <v>1823.3</v>
      </c>
      <c r="Q61" s="78">
        <v>911.7</v>
      </c>
      <c r="R61" s="78">
        <v>600.79999999999995</v>
      </c>
      <c r="S61" s="78"/>
      <c r="T61" s="78"/>
      <c r="U61" s="78">
        <v>0</v>
      </c>
      <c r="V61" s="78"/>
      <c r="W61" s="78"/>
      <c r="X61" s="78">
        <v>0</v>
      </c>
      <c r="Y61" s="78"/>
      <c r="Z61" s="78">
        <v>0</v>
      </c>
      <c r="AA61" s="2"/>
    </row>
    <row r="62" spans="1:27" s="33" customFormat="1" ht="10.199999999999999" customHeight="1">
      <c r="A62" s="397" t="s">
        <v>511</v>
      </c>
      <c r="B62" s="31">
        <v>54</v>
      </c>
      <c r="C62" s="78">
        <v>22</v>
      </c>
      <c r="D62" s="78">
        <v>17</v>
      </c>
      <c r="E62" s="78">
        <v>10</v>
      </c>
      <c r="F62" s="522">
        <f t="shared" si="2"/>
        <v>5652</v>
      </c>
      <c r="G62" s="78">
        <v>0</v>
      </c>
      <c r="H62" s="78">
        <v>5652</v>
      </c>
      <c r="I62" s="78">
        <v>0</v>
      </c>
      <c r="J62" s="78">
        <v>0</v>
      </c>
      <c r="K62" s="78">
        <v>0</v>
      </c>
      <c r="L62" s="78">
        <v>0</v>
      </c>
      <c r="M62" s="78">
        <v>0</v>
      </c>
      <c r="N62" s="78">
        <v>0</v>
      </c>
      <c r="O62" s="522">
        <f t="shared" si="3"/>
        <v>5652</v>
      </c>
      <c r="P62" s="78">
        <v>4895.8999999999996</v>
      </c>
      <c r="Q62" s="78">
        <v>3569.1</v>
      </c>
      <c r="R62" s="78">
        <v>3027.6</v>
      </c>
      <c r="S62" s="78">
        <v>176.1</v>
      </c>
      <c r="T62" s="78">
        <v>76.900000000000006</v>
      </c>
      <c r="U62" s="78">
        <v>11.2</v>
      </c>
      <c r="V62" s="78">
        <v>287.60000000000002</v>
      </c>
      <c r="W62" s="78">
        <v>204.3</v>
      </c>
      <c r="X62" s="78">
        <v>6</v>
      </c>
      <c r="Y62" s="78">
        <v>12</v>
      </c>
      <c r="Z62" s="78">
        <v>0</v>
      </c>
      <c r="AA62" s="2"/>
    </row>
    <row r="63" spans="1:27" s="33" customFormat="1" ht="10.199999999999999" customHeight="1">
      <c r="A63" s="397" t="s">
        <v>514</v>
      </c>
      <c r="B63" s="31">
        <v>55</v>
      </c>
      <c r="C63" s="78">
        <v>2</v>
      </c>
      <c r="D63" s="78">
        <v>1</v>
      </c>
      <c r="E63" s="78">
        <v>14</v>
      </c>
      <c r="F63" s="522">
        <f t="shared" si="2"/>
        <v>3821.0463999999997</v>
      </c>
      <c r="G63" s="78"/>
      <c r="H63" s="78">
        <f>671846/1000</f>
        <v>671.846</v>
      </c>
      <c r="I63" s="78">
        <f>2536899/1000</f>
        <v>2536.8989999999999</v>
      </c>
      <c r="J63" s="78">
        <f>30000/1000</f>
        <v>30</v>
      </c>
      <c r="K63" s="78"/>
      <c r="L63" s="78">
        <f>112241.4/1000</f>
        <v>112.2414</v>
      </c>
      <c r="M63" s="78">
        <f>454060/1000</f>
        <v>454.06</v>
      </c>
      <c r="N63" s="78">
        <f>16000/1000</f>
        <v>16</v>
      </c>
      <c r="O63" s="522">
        <f t="shared" si="3"/>
        <v>3821.05</v>
      </c>
      <c r="P63" s="78">
        <f>2975335/1000</f>
        <v>2975.335</v>
      </c>
      <c r="Q63" s="78">
        <f>1340964/1000</f>
        <v>1340.9639999999999</v>
      </c>
      <c r="R63" s="78">
        <f>1093163.81/1000</f>
        <v>1093.16381</v>
      </c>
      <c r="S63" s="78">
        <f>464685/1000</f>
        <v>464.685</v>
      </c>
      <c r="T63" s="78">
        <f>202360/1000</f>
        <v>202.36</v>
      </c>
      <c r="U63" s="78">
        <v>0</v>
      </c>
      <c r="V63" s="78">
        <f>165605/1000</f>
        <v>165.60499999999999</v>
      </c>
      <c r="W63" s="78">
        <v>13.065</v>
      </c>
      <c r="X63" s="78"/>
      <c r="Y63" s="78"/>
      <c r="Z63" s="78">
        <v>0</v>
      </c>
      <c r="AA63" s="2"/>
    </row>
    <row r="64" spans="1:27" s="33" customFormat="1" ht="10.199999999999999" customHeight="1">
      <c r="A64" s="37" t="s">
        <v>515</v>
      </c>
      <c r="B64" s="31">
        <v>56</v>
      </c>
      <c r="C64" s="396"/>
      <c r="D64" s="396"/>
      <c r="E64" s="396"/>
      <c r="F64" s="522">
        <f t="shared" si="2"/>
        <v>7844.91</v>
      </c>
      <c r="G64" s="78"/>
      <c r="H64" s="78"/>
      <c r="I64" s="78">
        <v>7844.91</v>
      </c>
      <c r="J64" s="78"/>
      <c r="K64" s="78"/>
      <c r="L64" s="78"/>
      <c r="M64" s="78"/>
      <c r="N64" s="78"/>
      <c r="O64" s="522">
        <f t="shared" si="3"/>
        <v>7844.9070000000002</v>
      </c>
      <c r="P64" s="78">
        <v>1920.664</v>
      </c>
      <c r="Q64" s="78">
        <v>1920.664</v>
      </c>
      <c r="R64" s="78">
        <v>1920.664</v>
      </c>
      <c r="S64" s="78">
        <v>816.06100000000004</v>
      </c>
      <c r="T64" s="78">
        <v>426.68200000000002</v>
      </c>
      <c r="U64" s="78">
        <v>259.26</v>
      </c>
      <c r="V64" s="78"/>
      <c r="W64" s="78">
        <v>4422.24</v>
      </c>
      <c r="X64" s="78"/>
      <c r="Y64" s="78">
        <v>1</v>
      </c>
      <c r="Z64" s="78">
        <v>0</v>
      </c>
      <c r="AA64" s="2"/>
    </row>
    <row r="65" spans="1:28" s="33" customFormat="1" ht="10.199999999999999" customHeight="1">
      <c r="A65" s="397" t="s">
        <v>516</v>
      </c>
      <c r="B65" s="31">
        <v>57</v>
      </c>
      <c r="C65" s="78">
        <v>1</v>
      </c>
      <c r="D65" s="78">
        <v>8</v>
      </c>
      <c r="E65" s="78">
        <v>12</v>
      </c>
      <c r="F65" s="522">
        <f t="shared" si="2"/>
        <v>2880.5</v>
      </c>
      <c r="G65" s="78">
        <v>0</v>
      </c>
      <c r="H65" s="78">
        <v>2784.7</v>
      </c>
      <c r="I65" s="78">
        <v>0</v>
      </c>
      <c r="J65" s="78">
        <v>0</v>
      </c>
      <c r="K65" s="78">
        <v>0</v>
      </c>
      <c r="L65" s="78">
        <v>0</v>
      </c>
      <c r="M65" s="78">
        <v>0</v>
      </c>
      <c r="N65" s="78">
        <v>95.8</v>
      </c>
      <c r="O65" s="522">
        <f t="shared" si="3"/>
        <v>2880.5</v>
      </c>
      <c r="P65" s="78">
        <v>2042</v>
      </c>
      <c r="Q65" s="78">
        <v>1457.5</v>
      </c>
      <c r="R65" s="78">
        <v>677.7</v>
      </c>
      <c r="S65" s="78">
        <v>0</v>
      </c>
      <c r="T65" s="78">
        <v>250.7</v>
      </c>
      <c r="U65" s="78">
        <v>0</v>
      </c>
      <c r="V65" s="78">
        <v>0</v>
      </c>
      <c r="W65" s="78">
        <v>587.79999999999995</v>
      </c>
      <c r="X65" s="78">
        <v>1</v>
      </c>
      <c r="Y65" s="78">
        <v>7</v>
      </c>
      <c r="Z65" s="78">
        <v>0</v>
      </c>
      <c r="AA65" s="2"/>
    </row>
    <row r="66" spans="1:28" s="33" customFormat="1" ht="10.199999999999999" customHeight="1">
      <c r="A66" s="358" t="s">
        <v>517</v>
      </c>
      <c r="B66" s="31">
        <v>58</v>
      </c>
      <c r="C66" s="78">
        <v>2</v>
      </c>
      <c r="D66" s="78">
        <v>2</v>
      </c>
      <c r="E66" s="78">
        <v>12</v>
      </c>
      <c r="F66" s="522">
        <f t="shared" si="2"/>
        <v>4728.2</v>
      </c>
      <c r="G66" s="78"/>
      <c r="H66" s="78">
        <v>4728.2</v>
      </c>
      <c r="I66" s="78"/>
      <c r="J66" s="78"/>
      <c r="K66" s="78"/>
      <c r="L66" s="78"/>
      <c r="M66" s="78"/>
      <c r="N66" s="78"/>
      <c r="O66" s="522">
        <f t="shared" si="3"/>
        <v>4728.2</v>
      </c>
      <c r="P66" s="78">
        <v>4142.8</v>
      </c>
      <c r="Q66" s="78">
        <v>3395.6</v>
      </c>
      <c r="R66" s="78">
        <v>3395.6</v>
      </c>
      <c r="S66" s="78">
        <v>110</v>
      </c>
      <c r="T66" s="78">
        <v>112</v>
      </c>
      <c r="U66" s="78">
        <v>0</v>
      </c>
      <c r="V66" s="78">
        <v>329</v>
      </c>
      <c r="W66" s="78">
        <v>34.4</v>
      </c>
      <c r="X66" s="78">
        <v>3</v>
      </c>
      <c r="Y66" s="78">
        <v>2</v>
      </c>
      <c r="Z66" s="78"/>
      <c r="AA66" s="2"/>
    </row>
    <row r="67" spans="1:28" s="33" customFormat="1" ht="10.199999999999999" customHeight="1">
      <c r="A67" s="37" t="s">
        <v>518</v>
      </c>
      <c r="B67" s="31">
        <v>59</v>
      </c>
      <c r="C67" s="78">
        <v>23</v>
      </c>
      <c r="D67" s="78">
        <v>13</v>
      </c>
      <c r="E67" s="78">
        <v>25</v>
      </c>
      <c r="F67" s="522">
        <f t="shared" si="2"/>
        <v>5059.5</v>
      </c>
      <c r="G67" s="78"/>
      <c r="H67" s="78">
        <v>5059.5</v>
      </c>
      <c r="I67" s="78"/>
      <c r="J67" s="78"/>
      <c r="K67" s="78"/>
      <c r="L67" s="78"/>
      <c r="M67" s="78"/>
      <c r="N67" s="78"/>
      <c r="O67" s="522">
        <f t="shared" si="3"/>
        <v>5059.5</v>
      </c>
      <c r="P67" s="78">
        <v>3569.5</v>
      </c>
      <c r="Q67" s="78">
        <v>1919.5</v>
      </c>
      <c r="R67" s="78"/>
      <c r="S67" s="78">
        <v>48.2</v>
      </c>
      <c r="T67" s="78"/>
      <c r="U67" s="78">
        <v>0</v>
      </c>
      <c r="V67" s="78">
        <v>1441.8</v>
      </c>
      <c r="W67" s="78"/>
      <c r="X67" s="78"/>
      <c r="Y67" s="78"/>
      <c r="Z67" s="78"/>
      <c r="AA67" s="2"/>
    </row>
    <row r="68" spans="1:28" s="33" customFormat="1" ht="10.199999999999999" customHeight="1">
      <c r="A68" s="358" t="s">
        <v>519</v>
      </c>
      <c r="B68" s="31">
        <v>60</v>
      </c>
      <c r="C68" s="78">
        <v>2</v>
      </c>
      <c r="D68" s="78">
        <v>2</v>
      </c>
      <c r="E68" s="78">
        <v>3</v>
      </c>
      <c r="F68" s="522">
        <f t="shared" si="2"/>
        <v>1921.8</v>
      </c>
      <c r="G68" s="78"/>
      <c r="H68" s="78">
        <v>1921.8</v>
      </c>
      <c r="I68" s="78"/>
      <c r="J68" s="78"/>
      <c r="K68" s="78"/>
      <c r="L68" s="78"/>
      <c r="M68" s="78"/>
      <c r="N68" s="78"/>
      <c r="O68" s="522">
        <f t="shared" si="3"/>
        <v>1921.8000000000002</v>
      </c>
      <c r="P68" s="78">
        <v>1748.9</v>
      </c>
      <c r="Q68" s="78">
        <v>1510.1</v>
      </c>
      <c r="R68" s="78">
        <v>644.6</v>
      </c>
      <c r="S68" s="78">
        <v>3</v>
      </c>
      <c r="T68" s="78">
        <v>65</v>
      </c>
      <c r="U68" s="78">
        <v>0</v>
      </c>
      <c r="V68" s="78">
        <v>85</v>
      </c>
      <c r="W68" s="78">
        <v>19.899999999999999</v>
      </c>
      <c r="X68" s="78">
        <v>1</v>
      </c>
      <c r="Y68" s="78"/>
      <c r="Z68" s="78"/>
      <c r="AA68" s="2"/>
    </row>
    <row r="69" spans="1:28" s="33" customFormat="1" ht="10.199999999999999" customHeight="1">
      <c r="A69" s="37" t="s">
        <v>520</v>
      </c>
      <c r="B69" s="31">
        <v>61</v>
      </c>
      <c r="C69" s="401">
        <v>5</v>
      </c>
      <c r="D69" s="401">
        <v>3</v>
      </c>
      <c r="E69" s="401">
        <v>24</v>
      </c>
      <c r="F69" s="522">
        <f t="shared" si="2"/>
        <v>13531.8</v>
      </c>
      <c r="G69" s="78"/>
      <c r="H69" s="78">
        <v>12055.5</v>
      </c>
      <c r="I69" s="78"/>
      <c r="J69" s="78">
        <v>0</v>
      </c>
      <c r="K69" s="78">
        <v>0</v>
      </c>
      <c r="L69" s="78">
        <v>0</v>
      </c>
      <c r="M69" s="78">
        <v>1476.3</v>
      </c>
      <c r="N69" s="78">
        <v>0</v>
      </c>
      <c r="O69" s="522">
        <f t="shared" si="3"/>
        <v>13531.8</v>
      </c>
      <c r="P69" s="78">
        <v>6862</v>
      </c>
      <c r="Q69" s="78">
        <v>2413.3000000000002</v>
      </c>
      <c r="R69" s="78">
        <v>247.9</v>
      </c>
      <c r="S69" s="78">
        <v>79.2</v>
      </c>
      <c r="T69" s="78">
        <v>21.2</v>
      </c>
      <c r="U69" s="78">
        <v>0</v>
      </c>
      <c r="V69" s="78">
        <v>576</v>
      </c>
      <c r="W69" s="78">
        <v>5993.4</v>
      </c>
      <c r="X69" s="78">
        <v>1</v>
      </c>
      <c r="Y69" s="78"/>
      <c r="Z69" s="78"/>
      <c r="AA69" s="2"/>
    </row>
    <row r="70" spans="1:28" s="33" customFormat="1" ht="10.199999999999999" customHeight="1">
      <c r="A70" s="358" t="s">
        <v>521</v>
      </c>
      <c r="B70" s="31">
        <v>62</v>
      </c>
      <c r="C70" s="78">
        <v>5</v>
      </c>
      <c r="D70" s="78">
        <v>4</v>
      </c>
      <c r="E70" s="78">
        <v>9</v>
      </c>
      <c r="F70" s="522">
        <f t="shared" si="2"/>
        <v>8698.42</v>
      </c>
      <c r="G70" s="78">
        <v>0</v>
      </c>
      <c r="H70" s="78">
        <v>8626.92</v>
      </c>
      <c r="I70" s="78">
        <v>0</v>
      </c>
      <c r="J70" s="78">
        <v>0</v>
      </c>
      <c r="K70" s="78">
        <v>0</v>
      </c>
      <c r="L70" s="78">
        <v>0</v>
      </c>
      <c r="M70" s="78">
        <v>71.5</v>
      </c>
      <c r="N70" s="78">
        <v>0</v>
      </c>
      <c r="O70" s="522">
        <f>P70+S70+T70+U70+V70+W70</f>
        <v>8698.42</v>
      </c>
      <c r="P70" s="78">
        <v>5263.84</v>
      </c>
      <c r="Q70" s="78">
        <v>4324.7</v>
      </c>
      <c r="R70" s="78">
        <v>4324.7</v>
      </c>
      <c r="S70" s="78">
        <v>180</v>
      </c>
      <c r="T70" s="78">
        <v>145</v>
      </c>
      <c r="U70" s="78">
        <v>0</v>
      </c>
      <c r="V70" s="78">
        <v>3109.58</v>
      </c>
      <c r="W70" s="78">
        <v>0</v>
      </c>
      <c r="X70" s="78">
        <v>6</v>
      </c>
      <c r="Y70" s="78">
        <v>10</v>
      </c>
      <c r="Z70" s="78">
        <v>0</v>
      </c>
      <c r="AA70" s="2"/>
    </row>
    <row r="71" spans="1:28" s="33" customFormat="1" ht="10.199999999999999" customHeight="1">
      <c r="A71" s="255" t="s">
        <v>522</v>
      </c>
      <c r="B71" s="31">
        <v>63</v>
      </c>
      <c r="C71" s="78">
        <v>3</v>
      </c>
      <c r="D71" s="78">
        <v>2</v>
      </c>
      <c r="E71" s="78">
        <v>11</v>
      </c>
      <c r="F71" s="522">
        <f t="shared" si="2"/>
        <v>6782.3</v>
      </c>
      <c r="G71" s="78"/>
      <c r="H71" s="78">
        <v>6782.3</v>
      </c>
      <c r="I71" s="78"/>
      <c r="J71" s="78"/>
      <c r="K71" s="78"/>
      <c r="L71" s="78"/>
      <c r="M71" s="78"/>
      <c r="N71" s="78"/>
      <c r="O71" s="522">
        <f t="shared" si="3"/>
        <v>6782.2999999999993</v>
      </c>
      <c r="P71" s="78">
        <v>5423.4</v>
      </c>
      <c r="Q71" s="78">
        <v>3541.1</v>
      </c>
      <c r="R71" s="78">
        <v>3148.8</v>
      </c>
      <c r="S71" s="78">
        <v>190</v>
      </c>
      <c r="T71" s="78">
        <v>146.9</v>
      </c>
      <c r="U71" s="78">
        <v>0</v>
      </c>
      <c r="V71" s="78">
        <v>978.8</v>
      </c>
      <c r="W71" s="78">
        <v>43.2</v>
      </c>
      <c r="X71" s="78">
        <v>4</v>
      </c>
      <c r="Y71" s="78">
        <v>2</v>
      </c>
      <c r="Z71" s="78">
        <v>50</v>
      </c>
      <c r="AA71" s="2"/>
    </row>
    <row r="72" spans="1:28" s="33" customFormat="1" ht="10.199999999999999" customHeight="1">
      <c r="A72" s="255" t="s">
        <v>527</v>
      </c>
      <c r="B72" s="31">
        <v>64</v>
      </c>
      <c r="C72" s="78">
        <v>3</v>
      </c>
      <c r="D72" s="78">
        <v>3</v>
      </c>
      <c r="E72" s="78">
        <v>18</v>
      </c>
      <c r="F72" s="522">
        <f t="shared" si="2"/>
        <v>13987.1</v>
      </c>
      <c r="G72" s="78">
        <v>0</v>
      </c>
      <c r="H72" s="78">
        <v>13928.9</v>
      </c>
      <c r="I72" s="78">
        <v>0</v>
      </c>
      <c r="J72" s="78">
        <v>0</v>
      </c>
      <c r="K72" s="78">
        <v>0</v>
      </c>
      <c r="L72" s="78">
        <v>0</v>
      </c>
      <c r="M72" s="78">
        <v>0</v>
      </c>
      <c r="N72" s="78">
        <v>58.2</v>
      </c>
      <c r="O72" s="522">
        <f t="shared" si="3"/>
        <v>13987.099999999999</v>
      </c>
      <c r="P72" s="78">
        <v>8781.7999999999993</v>
      </c>
      <c r="Q72" s="78">
        <v>5733.9</v>
      </c>
      <c r="R72" s="78">
        <v>5098.7</v>
      </c>
      <c r="S72" s="78">
        <v>64</v>
      </c>
      <c r="T72" s="78">
        <v>130</v>
      </c>
      <c r="U72" s="78">
        <v>0</v>
      </c>
      <c r="V72" s="78">
        <v>5011.3</v>
      </c>
      <c r="W72" s="78">
        <v>0</v>
      </c>
      <c r="X72" s="78">
        <v>2</v>
      </c>
      <c r="Y72" s="78">
        <v>0</v>
      </c>
      <c r="Z72" s="78">
        <v>0</v>
      </c>
      <c r="AA72" s="2"/>
    </row>
    <row r="73" spans="1:28" s="33" customFormat="1" ht="10.199999999999999" customHeight="1">
      <c r="A73" s="255" t="s">
        <v>526</v>
      </c>
      <c r="B73" s="31">
        <v>65</v>
      </c>
      <c r="C73" s="78">
        <v>2</v>
      </c>
      <c r="D73" s="78">
        <v>2</v>
      </c>
      <c r="E73" s="78">
        <v>1</v>
      </c>
      <c r="F73" s="522">
        <f t="shared" ref="F73:F78" si="4">G73+H73+I73+J73+K73+L73+M73+N73</f>
        <v>2678.1</v>
      </c>
      <c r="G73" s="78"/>
      <c r="H73" s="78">
        <v>2678.1</v>
      </c>
      <c r="I73" s="78"/>
      <c r="J73" s="78"/>
      <c r="K73" s="78"/>
      <c r="L73" s="78"/>
      <c r="M73" s="78"/>
      <c r="N73" s="78"/>
      <c r="O73" s="522">
        <f t="shared" ref="O73:O78" si="5">P73+S73+T73+U73+V73+W73</f>
        <v>2678.1</v>
      </c>
      <c r="P73" s="78">
        <v>2405.1</v>
      </c>
      <c r="Q73" s="78">
        <v>1884.5</v>
      </c>
      <c r="R73" s="78">
        <v>520.6</v>
      </c>
      <c r="S73" s="78">
        <v>150</v>
      </c>
      <c r="T73" s="78">
        <v>97</v>
      </c>
      <c r="U73" s="78">
        <v>0</v>
      </c>
      <c r="V73" s="78">
        <v>6</v>
      </c>
      <c r="W73" s="78">
        <v>20</v>
      </c>
      <c r="X73" s="78"/>
      <c r="Y73" s="78"/>
      <c r="Z73" s="78">
        <v>52</v>
      </c>
      <c r="AA73" s="2"/>
    </row>
    <row r="74" spans="1:28" s="33" customFormat="1" ht="10.199999999999999" customHeight="1">
      <c r="A74" s="358" t="s">
        <v>528</v>
      </c>
      <c r="B74" s="31">
        <v>66</v>
      </c>
      <c r="C74" s="78">
        <v>5</v>
      </c>
      <c r="D74" s="78">
        <v>3</v>
      </c>
      <c r="E74" s="78">
        <v>10</v>
      </c>
      <c r="F74" s="522">
        <f t="shared" si="4"/>
        <v>6092.5</v>
      </c>
      <c r="G74" s="78">
        <v>0</v>
      </c>
      <c r="H74" s="78">
        <v>6092.5</v>
      </c>
      <c r="I74" s="78">
        <v>0</v>
      </c>
      <c r="J74" s="78">
        <v>0</v>
      </c>
      <c r="K74" s="78">
        <v>0</v>
      </c>
      <c r="L74" s="78">
        <v>0</v>
      </c>
      <c r="M74" s="78">
        <v>0</v>
      </c>
      <c r="N74" s="78">
        <v>0</v>
      </c>
      <c r="O74" s="522">
        <f t="shared" si="5"/>
        <v>6092.5</v>
      </c>
      <c r="P74" s="78">
        <v>4590.2</v>
      </c>
      <c r="Q74" s="78">
        <v>2498.1</v>
      </c>
      <c r="R74" s="78">
        <v>2132.4</v>
      </c>
      <c r="S74" s="78">
        <v>439.1</v>
      </c>
      <c r="T74" s="78">
        <v>80.3</v>
      </c>
      <c r="U74" s="78">
        <v>0</v>
      </c>
      <c r="V74" s="78">
        <v>731</v>
      </c>
      <c r="W74" s="78">
        <v>251.9</v>
      </c>
      <c r="X74" s="78">
        <v>3</v>
      </c>
      <c r="Y74" s="78">
        <v>8</v>
      </c>
      <c r="Z74" s="78">
        <v>0</v>
      </c>
      <c r="AA74" s="2"/>
    </row>
    <row r="75" spans="1:28" s="33" customFormat="1" ht="10.199999999999999" customHeight="1">
      <c r="A75" s="37" t="s">
        <v>529</v>
      </c>
      <c r="B75" s="31">
        <v>67</v>
      </c>
      <c r="C75" s="78">
        <v>3</v>
      </c>
      <c r="D75" s="78">
        <v>3</v>
      </c>
      <c r="E75" s="78">
        <v>18</v>
      </c>
      <c r="F75" s="522">
        <f t="shared" si="4"/>
        <v>13987.1</v>
      </c>
      <c r="G75" s="78">
        <v>0</v>
      </c>
      <c r="H75" s="78">
        <v>13928.9</v>
      </c>
      <c r="I75" s="78">
        <v>0</v>
      </c>
      <c r="J75" s="78">
        <v>0</v>
      </c>
      <c r="K75" s="78">
        <v>0</v>
      </c>
      <c r="L75" s="78">
        <v>0</v>
      </c>
      <c r="M75" s="78">
        <v>0</v>
      </c>
      <c r="N75" s="78">
        <v>58.2</v>
      </c>
      <c r="O75" s="522">
        <f t="shared" si="5"/>
        <v>13987.099999999999</v>
      </c>
      <c r="P75" s="78">
        <v>8721.7999999999993</v>
      </c>
      <c r="Q75" s="78">
        <v>5733.9</v>
      </c>
      <c r="R75" s="78">
        <v>5098.7</v>
      </c>
      <c r="S75" s="78">
        <v>64</v>
      </c>
      <c r="T75" s="78">
        <v>130</v>
      </c>
      <c r="U75" s="78">
        <v>0</v>
      </c>
      <c r="V75" s="78">
        <v>5011.3</v>
      </c>
      <c r="W75" s="78">
        <v>60</v>
      </c>
      <c r="X75" s="78">
        <v>2</v>
      </c>
      <c r="Y75" s="78">
        <v>0</v>
      </c>
      <c r="Z75" s="78">
        <v>0</v>
      </c>
      <c r="AA75" s="2"/>
    </row>
    <row r="76" spans="1:28" s="33" customFormat="1" ht="10.199999999999999" customHeight="1">
      <c r="A76" s="34" t="s">
        <v>531</v>
      </c>
      <c r="B76" s="31">
        <v>68</v>
      </c>
      <c r="C76" s="78"/>
      <c r="D76" s="78">
        <v>5</v>
      </c>
      <c r="E76" s="78">
        <v>5</v>
      </c>
      <c r="F76" s="522">
        <f t="shared" si="4"/>
        <v>716.99</v>
      </c>
      <c r="G76" s="78">
        <v>0</v>
      </c>
      <c r="H76" s="78">
        <v>0</v>
      </c>
      <c r="I76" s="78">
        <v>716.99</v>
      </c>
      <c r="J76" s="78">
        <v>0</v>
      </c>
      <c r="K76" s="78">
        <v>0</v>
      </c>
      <c r="L76" s="78">
        <v>0</v>
      </c>
      <c r="M76" s="78">
        <v>0</v>
      </c>
      <c r="N76" s="78">
        <v>0</v>
      </c>
      <c r="O76" s="522">
        <f t="shared" si="5"/>
        <v>716.99</v>
      </c>
      <c r="P76" s="78">
        <v>492.8</v>
      </c>
      <c r="Q76" s="78">
        <v>333.06</v>
      </c>
      <c r="R76" s="78">
        <v>186.64</v>
      </c>
      <c r="S76" s="78">
        <v>0</v>
      </c>
      <c r="T76" s="78">
        <v>116.7</v>
      </c>
      <c r="U76" s="78">
        <v>0</v>
      </c>
      <c r="V76" s="78">
        <v>0</v>
      </c>
      <c r="W76" s="78">
        <v>107.49</v>
      </c>
      <c r="X76" s="78">
        <v>0</v>
      </c>
      <c r="Y76" s="78">
        <v>4</v>
      </c>
      <c r="Z76" s="78"/>
      <c r="AA76" s="2"/>
    </row>
    <row r="77" spans="1:28" s="33" customFormat="1" ht="10.199999999999999" customHeight="1">
      <c r="A77" s="34" t="s">
        <v>532</v>
      </c>
      <c r="B77" s="31">
        <v>69</v>
      </c>
      <c r="C77" s="78">
        <v>1</v>
      </c>
      <c r="D77" s="78">
        <v>1</v>
      </c>
      <c r="E77" s="396"/>
      <c r="F77" s="522">
        <f t="shared" si="4"/>
        <v>836.9</v>
      </c>
      <c r="G77" s="78"/>
      <c r="H77" s="78"/>
      <c r="I77" s="78">
        <v>836.9</v>
      </c>
      <c r="J77" s="78"/>
      <c r="K77" s="78"/>
      <c r="L77" s="78"/>
      <c r="M77" s="78"/>
      <c r="N77" s="78"/>
      <c r="O77" s="522">
        <f t="shared" si="5"/>
        <v>836.9</v>
      </c>
      <c r="P77" s="78">
        <v>735.3</v>
      </c>
      <c r="Q77" s="78">
        <v>496.4</v>
      </c>
      <c r="R77" s="78">
        <v>496.4</v>
      </c>
      <c r="S77" s="78"/>
      <c r="T77" s="78">
        <v>101.6</v>
      </c>
      <c r="U77" s="78">
        <v>0</v>
      </c>
      <c r="V77" s="78">
        <v>0</v>
      </c>
      <c r="W77" s="78">
        <v>0</v>
      </c>
      <c r="X77" s="78">
        <v>0</v>
      </c>
      <c r="Y77" s="78">
        <v>0</v>
      </c>
      <c r="Z77" s="78">
        <v>0</v>
      </c>
      <c r="AA77" s="2"/>
    </row>
    <row r="78" spans="1:28" s="33" customFormat="1" ht="10.199999999999999" customHeight="1">
      <c r="A78" s="30" t="s">
        <v>533</v>
      </c>
      <c r="B78" s="31">
        <v>70</v>
      </c>
      <c r="C78" s="78">
        <v>5</v>
      </c>
      <c r="D78" s="78">
        <v>4</v>
      </c>
      <c r="E78" s="78">
        <v>9</v>
      </c>
      <c r="F78" s="522">
        <f t="shared" si="4"/>
        <v>1245</v>
      </c>
      <c r="G78" s="78"/>
      <c r="H78" s="78"/>
      <c r="I78" s="78">
        <v>1245</v>
      </c>
      <c r="J78" s="78"/>
      <c r="K78" s="78"/>
      <c r="L78" s="78"/>
      <c r="M78" s="78"/>
      <c r="N78" s="78"/>
      <c r="O78" s="522">
        <f t="shared" si="5"/>
        <v>1245</v>
      </c>
      <c r="P78" s="78">
        <v>1075</v>
      </c>
      <c r="Q78" s="78">
        <v>603</v>
      </c>
      <c r="R78" s="78">
        <v>603</v>
      </c>
      <c r="S78" s="78">
        <v>105</v>
      </c>
      <c r="T78" s="78">
        <v>65</v>
      </c>
      <c r="U78" s="78">
        <v>0</v>
      </c>
      <c r="V78" s="78">
        <v>0</v>
      </c>
      <c r="W78" s="78">
        <v>0</v>
      </c>
      <c r="X78" s="78">
        <v>0</v>
      </c>
      <c r="Y78" s="78">
        <v>0</v>
      </c>
      <c r="Z78" s="78">
        <v>0</v>
      </c>
      <c r="AA78" s="2"/>
    </row>
    <row r="79" spans="1:28" ht="12" customHeight="1">
      <c r="A79" s="33"/>
      <c r="C79" s="38"/>
      <c r="D79" s="39"/>
      <c r="E79" s="39"/>
      <c r="F79" s="39"/>
      <c r="G79" s="39"/>
      <c r="H79" s="39"/>
      <c r="I79" s="39"/>
      <c r="J79" s="40"/>
      <c r="K79" s="39"/>
      <c r="L79" s="39"/>
      <c r="M79" s="40"/>
      <c r="N79" s="39"/>
      <c r="O79" s="39"/>
      <c r="P79" s="40"/>
      <c r="Q79" s="39"/>
      <c r="R79" s="39"/>
      <c r="S79" s="39"/>
      <c r="T79" s="39"/>
      <c r="U79" s="39"/>
      <c r="V79" s="39"/>
      <c r="W79" s="39"/>
      <c r="X79" s="39"/>
      <c r="Y79" s="7"/>
    </row>
    <row r="80" spans="1:28" ht="31.5" customHeight="1">
      <c r="C80" s="224" t="s">
        <v>111</v>
      </c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5"/>
      <c r="Z80" s="225"/>
      <c r="AB80" s="33" t="s">
        <v>272</v>
      </c>
    </row>
    <row r="81" spans="1:27" s="1" customFormat="1" ht="59.25" customHeight="1">
      <c r="A81" s="185" t="s">
        <v>112</v>
      </c>
      <c r="B81" s="186"/>
      <c r="C81" s="186"/>
      <c r="D81" s="187"/>
      <c r="E81" s="201" t="s">
        <v>1</v>
      </c>
      <c r="F81" s="191" t="s">
        <v>113</v>
      </c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  <c r="R81" s="192"/>
      <c r="S81" s="192"/>
      <c r="T81" s="192"/>
      <c r="U81" s="193"/>
      <c r="V81" s="185" t="s">
        <v>114</v>
      </c>
      <c r="W81" s="186"/>
      <c r="X81" s="187"/>
      <c r="Y81" s="226" t="s">
        <v>115</v>
      </c>
      <c r="Z81" s="227"/>
    </row>
    <row r="82" spans="1:27" s="1" customFormat="1" ht="49.5" customHeight="1">
      <c r="A82" s="188"/>
      <c r="B82" s="189"/>
      <c r="C82" s="189"/>
      <c r="D82" s="190"/>
      <c r="E82" s="202"/>
      <c r="F82" s="194"/>
      <c r="G82" s="195"/>
      <c r="H82" s="195"/>
      <c r="I82" s="195"/>
      <c r="J82" s="195"/>
      <c r="K82" s="195"/>
      <c r="L82" s="195"/>
      <c r="M82" s="195"/>
      <c r="N82" s="195"/>
      <c r="O82" s="195"/>
      <c r="P82" s="195"/>
      <c r="Q82" s="195"/>
      <c r="R82" s="195"/>
      <c r="S82" s="195"/>
      <c r="T82" s="195"/>
      <c r="U82" s="196"/>
      <c r="V82" s="188"/>
      <c r="W82" s="189"/>
      <c r="X82" s="190"/>
      <c r="Y82" s="5" t="s">
        <v>108</v>
      </c>
      <c r="Z82" s="5" t="s">
        <v>109</v>
      </c>
    </row>
    <row r="83" spans="1:27" s="1" customFormat="1" ht="12.75" customHeight="1">
      <c r="A83" s="217" t="s">
        <v>30</v>
      </c>
      <c r="B83" s="222"/>
      <c r="C83" s="222"/>
      <c r="D83" s="223"/>
      <c r="E83" s="9" t="s">
        <v>31</v>
      </c>
      <c r="F83" s="217" t="s">
        <v>116</v>
      </c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3"/>
      <c r="V83" s="217">
        <v>1</v>
      </c>
      <c r="W83" s="222"/>
      <c r="X83" s="223"/>
      <c r="Y83" s="6">
        <v>2</v>
      </c>
      <c r="Z83" s="6">
        <v>3</v>
      </c>
    </row>
    <row r="84" spans="1:27" s="1" customFormat="1" ht="12.75" customHeight="1">
      <c r="A84" s="211" t="s">
        <v>33</v>
      </c>
      <c r="B84" s="212"/>
      <c r="C84" s="212"/>
      <c r="D84" s="213"/>
      <c r="E84" s="9" t="s">
        <v>34</v>
      </c>
      <c r="F84" s="217" t="s">
        <v>117</v>
      </c>
      <c r="G84" s="218"/>
      <c r="H84" s="218"/>
      <c r="I84" s="218"/>
      <c r="J84" s="218"/>
      <c r="K84" s="218"/>
      <c r="L84" s="218"/>
      <c r="M84" s="218"/>
      <c r="N84" s="218"/>
      <c r="O84" s="218"/>
      <c r="P84" s="218"/>
      <c r="Q84" s="218"/>
      <c r="R84" s="218"/>
      <c r="S84" s="218"/>
      <c r="T84" s="218"/>
      <c r="U84" s="219"/>
      <c r="V84" s="217">
        <v>1403</v>
      </c>
      <c r="W84" s="218"/>
      <c r="X84" s="219"/>
      <c r="Y84" s="6"/>
      <c r="Z84" s="8" t="s">
        <v>118</v>
      </c>
      <c r="AA84" s="33" t="s">
        <v>124</v>
      </c>
    </row>
    <row r="85" spans="1:27" s="1" customFormat="1" ht="12.75" customHeight="1">
      <c r="A85" s="211" t="s">
        <v>35</v>
      </c>
      <c r="B85" s="212"/>
      <c r="C85" s="212"/>
      <c r="D85" s="213"/>
      <c r="E85" s="9" t="s">
        <v>36</v>
      </c>
      <c r="F85" s="217" t="s">
        <v>119</v>
      </c>
      <c r="G85" s="218"/>
      <c r="H85" s="218"/>
      <c r="I85" s="218"/>
      <c r="J85" s="218"/>
      <c r="K85" s="218"/>
      <c r="L85" s="218"/>
      <c r="M85" s="218"/>
      <c r="N85" s="218"/>
      <c r="O85" s="218"/>
      <c r="P85" s="218"/>
      <c r="Q85" s="218"/>
      <c r="R85" s="218"/>
      <c r="S85" s="218"/>
      <c r="T85" s="218"/>
      <c r="U85" s="219"/>
      <c r="V85" s="217">
        <v>600</v>
      </c>
      <c r="W85" s="218"/>
      <c r="X85" s="219"/>
      <c r="Y85" s="6"/>
      <c r="Z85" s="6" t="s">
        <v>118</v>
      </c>
      <c r="AA85" s="33" t="s">
        <v>124</v>
      </c>
    </row>
    <row r="86" spans="1:27" s="1" customFormat="1" ht="12.75" customHeight="1">
      <c r="A86" s="211" t="s">
        <v>37</v>
      </c>
      <c r="B86" s="212"/>
      <c r="C86" s="212"/>
      <c r="D86" s="213"/>
      <c r="E86" s="9" t="s">
        <v>38</v>
      </c>
      <c r="F86" s="217" t="s">
        <v>120</v>
      </c>
      <c r="G86" s="218"/>
      <c r="H86" s="218"/>
      <c r="I86" s="218"/>
      <c r="J86" s="218"/>
      <c r="K86" s="218"/>
      <c r="L86" s="218"/>
      <c r="M86" s="218"/>
      <c r="N86" s="218"/>
      <c r="O86" s="218"/>
      <c r="P86" s="218"/>
      <c r="Q86" s="218"/>
      <c r="R86" s="218"/>
      <c r="S86" s="218"/>
      <c r="T86" s="218"/>
      <c r="U86" s="219"/>
      <c r="V86" s="217">
        <v>3200</v>
      </c>
      <c r="W86" s="218"/>
      <c r="X86" s="219"/>
      <c r="Y86" s="6"/>
      <c r="Z86" s="6" t="s">
        <v>118</v>
      </c>
      <c r="AA86" s="33" t="s">
        <v>124</v>
      </c>
    </row>
    <row r="87" spans="1:27" s="1" customFormat="1" ht="13.2">
      <c r="A87" s="211" t="s">
        <v>39</v>
      </c>
      <c r="B87" s="212"/>
      <c r="C87" s="212"/>
      <c r="D87" s="213"/>
      <c r="E87" s="9" t="s">
        <v>40</v>
      </c>
      <c r="F87" s="214" t="s">
        <v>121</v>
      </c>
      <c r="G87" s="220"/>
      <c r="H87" s="220"/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1"/>
      <c r="V87" s="217">
        <v>770</v>
      </c>
      <c r="W87" s="222"/>
      <c r="X87" s="223"/>
      <c r="Y87" s="6"/>
      <c r="Z87" s="6" t="s">
        <v>118</v>
      </c>
      <c r="AA87" s="33" t="s">
        <v>124</v>
      </c>
    </row>
    <row r="88" spans="1:27" s="1" customFormat="1" ht="32.4" customHeight="1">
      <c r="A88" s="211" t="s">
        <v>41</v>
      </c>
      <c r="B88" s="212"/>
      <c r="C88" s="212"/>
      <c r="D88" s="213"/>
      <c r="E88" s="9" t="s">
        <v>42</v>
      </c>
      <c r="F88" s="214" t="s">
        <v>122</v>
      </c>
      <c r="G88" s="215"/>
      <c r="H88" s="215"/>
      <c r="I88" s="215"/>
      <c r="J88" s="215"/>
      <c r="K88" s="215"/>
      <c r="L88" s="215"/>
      <c r="M88" s="215"/>
      <c r="N88" s="215"/>
      <c r="O88" s="215"/>
      <c r="P88" s="215"/>
      <c r="Q88" s="215"/>
      <c r="R88" s="215"/>
      <c r="S88" s="215"/>
      <c r="T88" s="215"/>
      <c r="U88" s="216"/>
      <c r="V88" s="217">
        <v>5412.3</v>
      </c>
      <c r="W88" s="218"/>
      <c r="X88" s="219"/>
      <c r="Y88" s="6"/>
      <c r="Z88" s="8" t="s">
        <v>118</v>
      </c>
      <c r="AA88" s="33" t="s">
        <v>124</v>
      </c>
    </row>
    <row r="89" spans="1:27" s="1" customFormat="1" ht="24" customHeight="1">
      <c r="A89" s="211" t="s">
        <v>43</v>
      </c>
      <c r="B89" s="212"/>
      <c r="C89" s="212"/>
      <c r="D89" s="213"/>
      <c r="E89" s="9" t="s">
        <v>44</v>
      </c>
      <c r="F89" s="180" t="s">
        <v>123</v>
      </c>
      <c r="G89" s="220"/>
      <c r="H89" s="220"/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1"/>
      <c r="V89" s="217">
        <v>5212.1000000000004</v>
      </c>
      <c r="W89" s="222"/>
      <c r="X89" s="223"/>
      <c r="Y89" s="6"/>
      <c r="Z89" s="8" t="s">
        <v>118</v>
      </c>
      <c r="AA89" s="33" t="s">
        <v>124</v>
      </c>
    </row>
    <row r="90" spans="1:27" s="46" customFormat="1" ht="12.75" customHeight="1">
      <c r="A90" s="147" t="s">
        <v>125</v>
      </c>
      <c r="B90" s="148"/>
      <c r="C90" s="148"/>
      <c r="D90" s="149"/>
      <c r="E90" s="35" t="s">
        <v>126</v>
      </c>
      <c r="F90" s="180" t="s">
        <v>134</v>
      </c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  <c r="R90" s="181"/>
      <c r="S90" s="181"/>
      <c r="T90" s="181"/>
      <c r="U90" s="182"/>
      <c r="V90" s="138">
        <v>384.2</v>
      </c>
      <c r="W90" s="139"/>
      <c r="X90" s="140"/>
      <c r="Y90" s="31"/>
      <c r="Z90" s="41" t="s">
        <v>135</v>
      </c>
      <c r="AA90" s="33" t="s">
        <v>133</v>
      </c>
    </row>
    <row r="91" spans="1:27" s="46" customFormat="1" ht="12.75" customHeight="1">
      <c r="A91" s="147" t="s">
        <v>129</v>
      </c>
      <c r="B91" s="148"/>
      <c r="C91" s="148"/>
      <c r="D91" s="149"/>
      <c r="E91" s="35" t="s">
        <v>130</v>
      </c>
      <c r="F91" s="180" t="s">
        <v>136</v>
      </c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  <c r="R91" s="181"/>
      <c r="S91" s="181"/>
      <c r="T91" s="181"/>
      <c r="U91" s="182"/>
      <c r="V91" s="138">
        <v>169.8</v>
      </c>
      <c r="W91" s="139"/>
      <c r="X91" s="140"/>
      <c r="Y91" s="31"/>
      <c r="Z91" s="41" t="s">
        <v>135</v>
      </c>
      <c r="AA91" s="33" t="s">
        <v>133</v>
      </c>
    </row>
    <row r="92" spans="1:27" s="46" customFormat="1">
      <c r="A92" s="147" t="s">
        <v>137</v>
      </c>
      <c r="B92" s="148"/>
      <c r="C92" s="148"/>
      <c r="D92" s="149"/>
      <c r="E92" s="35" t="s">
        <v>128</v>
      </c>
      <c r="F92" s="180" t="s">
        <v>138</v>
      </c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  <c r="R92" s="181"/>
      <c r="S92" s="181"/>
      <c r="T92" s="181"/>
      <c r="U92" s="182"/>
      <c r="V92" s="138">
        <v>384.2</v>
      </c>
      <c r="W92" s="139"/>
      <c r="X92" s="140"/>
      <c r="Y92" s="31"/>
      <c r="Z92" s="41" t="s">
        <v>135</v>
      </c>
      <c r="AA92" s="33" t="s">
        <v>133</v>
      </c>
    </row>
    <row r="93" spans="1:27" s="46" customFormat="1" ht="12.75" customHeight="1">
      <c r="A93" s="177" t="s">
        <v>151</v>
      </c>
      <c r="B93" s="178"/>
      <c r="C93" s="178"/>
      <c r="D93" s="179"/>
      <c r="E93" s="44"/>
      <c r="F93" s="147" t="s">
        <v>157</v>
      </c>
      <c r="G93" s="148"/>
      <c r="H93" s="148"/>
      <c r="I93" s="148"/>
      <c r="J93" s="148"/>
      <c r="K93" s="148"/>
      <c r="L93" s="148"/>
      <c r="M93" s="148"/>
      <c r="N93" s="148"/>
      <c r="O93" s="148"/>
      <c r="P93" s="148"/>
      <c r="Q93" s="148"/>
      <c r="R93" s="148"/>
      <c r="S93" s="148"/>
      <c r="T93" s="148"/>
      <c r="U93" s="149"/>
      <c r="V93" s="167">
        <v>420</v>
      </c>
      <c r="W93" s="168"/>
      <c r="X93" s="169"/>
      <c r="Y93" s="31"/>
      <c r="Z93" s="31" t="s">
        <v>118</v>
      </c>
      <c r="AA93" s="57" t="s">
        <v>155</v>
      </c>
    </row>
    <row r="94" spans="1:27" s="46" customFormat="1" ht="12.75" customHeight="1">
      <c r="A94" s="177" t="s">
        <v>129</v>
      </c>
      <c r="B94" s="178"/>
      <c r="C94" s="178"/>
      <c r="D94" s="179"/>
      <c r="E94" s="44"/>
      <c r="F94" s="147" t="s">
        <v>158</v>
      </c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9"/>
      <c r="V94" s="167">
        <v>120</v>
      </c>
      <c r="W94" s="168"/>
      <c r="X94" s="169"/>
      <c r="Y94" s="31"/>
      <c r="Z94" s="31"/>
      <c r="AA94" s="57" t="s">
        <v>155</v>
      </c>
    </row>
    <row r="95" spans="1:27" s="46" customFormat="1" ht="12.75" customHeight="1">
      <c r="A95" s="177" t="s">
        <v>139</v>
      </c>
      <c r="B95" s="178"/>
      <c r="C95" s="178"/>
      <c r="D95" s="179"/>
      <c r="E95" s="44"/>
      <c r="F95" s="147" t="s">
        <v>159</v>
      </c>
      <c r="G95" s="148"/>
      <c r="H95" s="148"/>
      <c r="I95" s="148"/>
      <c r="J95" s="148"/>
      <c r="K95" s="148"/>
      <c r="L95" s="148"/>
      <c r="M95" s="148"/>
      <c r="N95" s="148"/>
      <c r="O95" s="148"/>
      <c r="P95" s="148"/>
      <c r="Q95" s="148"/>
      <c r="R95" s="148"/>
      <c r="S95" s="148"/>
      <c r="T95" s="148"/>
      <c r="U95" s="149"/>
      <c r="V95" s="167">
        <v>1378</v>
      </c>
      <c r="W95" s="168"/>
      <c r="X95" s="169"/>
      <c r="Y95" s="31"/>
      <c r="Z95" s="31" t="s">
        <v>118</v>
      </c>
      <c r="AA95" s="57" t="s">
        <v>155</v>
      </c>
    </row>
    <row r="96" spans="1:27" s="46" customFormat="1" ht="12.75" customHeight="1">
      <c r="A96" s="177" t="s">
        <v>141</v>
      </c>
      <c r="B96" s="178"/>
      <c r="C96" s="178"/>
      <c r="D96" s="179"/>
      <c r="E96" s="44"/>
      <c r="F96" s="147" t="s">
        <v>160</v>
      </c>
      <c r="G96" s="148"/>
      <c r="H96" s="148"/>
      <c r="I96" s="148"/>
      <c r="J96" s="148"/>
      <c r="K96" s="148"/>
      <c r="L96" s="148"/>
      <c r="M96" s="148"/>
      <c r="N96" s="148"/>
      <c r="O96" s="148"/>
      <c r="P96" s="148"/>
      <c r="Q96" s="148"/>
      <c r="R96" s="148"/>
      <c r="S96" s="148"/>
      <c r="T96" s="148"/>
      <c r="U96" s="149"/>
      <c r="V96" s="167">
        <v>800</v>
      </c>
      <c r="W96" s="168"/>
      <c r="X96" s="169"/>
      <c r="Y96" s="31"/>
      <c r="Z96" s="31" t="s">
        <v>118</v>
      </c>
      <c r="AA96" s="57" t="s">
        <v>155</v>
      </c>
    </row>
    <row r="97" spans="1:27" s="46" customFormat="1" ht="12.75" customHeight="1">
      <c r="A97" s="177" t="s">
        <v>143</v>
      </c>
      <c r="B97" s="178"/>
      <c r="C97" s="178"/>
      <c r="D97" s="179"/>
      <c r="E97" s="44"/>
      <c r="F97" s="147" t="s">
        <v>161</v>
      </c>
      <c r="G97" s="148"/>
      <c r="H97" s="148"/>
      <c r="I97" s="148"/>
      <c r="J97" s="148"/>
      <c r="K97" s="148"/>
      <c r="L97" s="148"/>
      <c r="M97" s="148"/>
      <c r="N97" s="148"/>
      <c r="O97" s="148"/>
      <c r="P97" s="148"/>
      <c r="Q97" s="148"/>
      <c r="R97" s="148"/>
      <c r="S97" s="148"/>
      <c r="T97" s="148"/>
      <c r="U97" s="149"/>
      <c r="V97" s="167">
        <v>962</v>
      </c>
      <c r="W97" s="168"/>
      <c r="X97" s="169"/>
      <c r="Y97" s="31"/>
      <c r="Z97" s="31" t="s">
        <v>118</v>
      </c>
      <c r="AA97" s="57" t="s">
        <v>155</v>
      </c>
    </row>
    <row r="98" spans="1:27" s="46" customFormat="1" ht="12.75" customHeight="1">
      <c r="A98" s="174" t="s">
        <v>145</v>
      </c>
      <c r="B98" s="175"/>
      <c r="C98" s="175"/>
      <c r="D98" s="176"/>
      <c r="E98" s="44"/>
      <c r="F98" s="147" t="s">
        <v>159</v>
      </c>
      <c r="G98" s="148"/>
      <c r="H98" s="148"/>
      <c r="I98" s="148"/>
      <c r="J98" s="148"/>
      <c r="K98" s="148"/>
      <c r="L98" s="148"/>
      <c r="M98" s="148"/>
      <c r="N98" s="148"/>
      <c r="O98" s="148"/>
      <c r="P98" s="148"/>
      <c r="Q98" s="148"/>
      <c r="R98" s="148"/>
      <c r="S98" s="148"/>
      <c r="T98" s="148"/>
      <c r="U98" s="149"/>
      <c r="V98" s="167">
        <v>1378</v>
      </c>
      <c r="W98" s="168"/>
      <c r="X98" s="169"/>
      <c r="Y98" s="31"/>
      <c r="Z98" s="31" t="s">
        <v>118</v>
      </c>
      <c r="AA98" s="57" t="s">
        <v>155</v>
      </c>
    </row>
    <row r="99" spans="1:27" s="46" customFormat="1" ht="12.75" customHeight="1">
      <c r="A99" s="171" t="s">
        <v>153</v>
      </c>
      <c r="B99" s="172"/>
      <c r="C99" s="172"/>
      <c r="D99" s="173"/>
      <c r="E99" s="44"/>
      <c r="F99" s="47" t="s">
        <v>162</v>
      </c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9"/>
      <c r="V99" s="167">
        <v>80</v>
      </c>
      <c r="W99" s="168"/>
      <c r="X99" s="169"/>
      <c r="Y99" s="31" t="s">
        <v>135</v>
      </c>
      <c r="Z99" s="31"/>
      <c r="AA99" s="57" t="s">
        <v>155</v>
      </c>
    </row>
    <row r="100" spans="1:27" s="46" customFormat="1" ht="12.75" customHeight="1">
      <c r="A100" s="171" t="s">
        <v>153</v>
      </c>
      <c r="B100" s="172"/>
      <c r="C100" s="172"/>
      <c r="D100" s="173"/>
      <c r="E100" s="44"/>
      <c r="F100" s="147" t="s">
        <v>163</v>
      </c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  <c r="S100" s="148"/>
      <c r="T100" s="148"/>
      <c r="U100" s="149"/>
      <c r="V100" s="167">
        <v>120</v>
      </c>
      <c r="W100" s="168"/>
      <c r="X100" s="169"/>
      <c r="Y100" s="31" t="s">
        <v>135</v>
      </c>
      <c r="Z100" s="31"/>
      <c r="AA100" s="57" t="s">
        <v>155</v>
      </c>
    </row>
    <row r="101" spans="1:27" s="46" customFormat="1" ht="12.75" customHeight="1">
      <c r="A101" s="174" t="s">
        <v>147</v>
      </c>
      <c r="B101" s="175"/>
      <c r="C101" s="175"/>
      <c r="D101" s="176"/>
      <c r="E101" s="44"/>
      <c r="F101" s="147" t="s">
        <v>160</v>
      </c>
      <c r="G101" s="148"/>
      <c r="H101" s="148"/>
      <c r="I101" s="148"/>
      <c r="J101" s="148"/>
      <c r="K101" s="148"/>
      <c r="L101" s="148"/>
      <c r="M101" s="148"/>
      <c r="N101" s="148"/>
      <c r="O101" s="148"/>
      <c r="P101" s="148"/>
      <c r="Q101" s="148"/>
      <c r="R101" s="148"/>
      <c r="S101" s="148"/>
      <c r="T101" s="148"/>
      <c r="U101" s="149"/>
      <c r="V101" s="167">
        <v>800</v>
      </c>
      <c r="W101" s="168"/>
      <c r="X101" s="169"/>
      <c r="Y101" s="31"/>
      <c r="Z101" s="31" t="s">
        <v>118</v>
      </c>
      <c r="AA101" s="57" t="s">
        <v>155</v>
      </c>
    </row>
    <row r="102" spans="1:27" s="46" customFormat="1" ht="12.75" customHeight="1">
      <c r="A102" s="162" t="s">
        <v>149</v>
      </c>
      <c r="B102" s="163"/>
      <c r="C102" s="163"/>
      <c r="D102" s="164"/>
      <c r="E102" s="44"/>
      <c r="F102" s="147" t="s">
        <v>164</v>
      </c>
      <c r="G102" s="148"/>
      <c r="H102" s="148"/>
      <c r="I102" s="148"/>
      <c r="J102" s="148"/>
      <c r="K102" s="148"/>
      <c r="L102" s="148"/>
      <c r="M102" s="148"/>
      <c r="N102" s="148"/>
      <c r="O102" s="148"/>
      <c r="P102" s="148"/>
      <c r="Q102" s="148"/>
      <c r="R102" s="148"/>
      <c r="S102" s="148"/>
      <c r="T102" s="148"/>
      <c r="U102" s="149"/>
      <c r="V102" s="167">
        <v>333</v>
      </c>
      <c r="W102" s="168"/>
      <c r="X102" s="169"/>
      <c r="Y102" s="31"/>
      <c r="Z102" s="31" t="s">
        <v>118</v>
      </c>
      <c r="AA102" s="57" t="s">
        <v>155</v>
      </c>
    </row>
    <row r="103" spans="1:27" s="46" customFormat="1" ht="12.75" customHeight="1">
      <c r="A103" s="162" t="s">
        <v>149</v>
      </c>
      <c r="B103" s="163"/>
      <c r="C103" s="163"/>
      <c r="D103" s="164"/>
      <c r="E103" s="44"/>
      <c r="F103" s="147" t="s">
        <v>165</v>
      </c>
      <c r="G103" s="148"/>
      <c r="H103" s="148"/>
      <c r="I103" s="148"/>
      <c r="J103" s="148"/>
      <c r="K103" s="148"/>
      <c r="L103" s="148"/>
      <c r="M103" s="148"/>
      <c r="N103" s="148"/>
      <c r="O103" s="148"/>
      <c r="P103" s="148"/>
      <c r="Q103" s="148"/>
      <c r="R103" s="148"/>
      <c r="S103" s="148"/>
      <c r="T103" s="148"/>
      <c r="U103" s="149"/>
      <c r="V103" s="170">
        <v>200</v>
      </c>
      <c r="W103" s="170"/>
      <c r="X103" s="170"/>
      <c r="Y103" s="31"/>
      <c r="Z103" s="31" t="s">
        <v>118</v>
      </c>
      <c r="AA103" s="57" t="s">
        <v>155</v>
      </c>
    </row>
    <row r="104" spans="1:27" s="33" customFormat="1" ht="13.5" customHeight="1">
      <c r="A104" s="162" t="s">
        <v>149</v>
      </c>
      <c r="B104" s="163"/>
      <c r="C104" s="163"/>
      <c r="D104" s="164"/>
      <c r="E104" s="31"/>
      <c r="F104" s="165" t="s">
        <v>166</v>
      </c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6">
        <v>280</v>
      </c>
      <c r="W104" s="166"/>
      <c r="X104" s="166"/>
      <c r="Y104" s="31" t="s">
        <v>135</v>
      </c>
      <c r="Z104" s="30"/>
      <c r="AA104" s="57" t="s">
        <v>155</v>
      </c>
    </row>
    <row r="105" spans="1:27" s="46" customFormat="1" ht="12">
      <c r="A105" s="156" t="s">
        <v>35</v>
      </c>
      <c r="B105" s="157"/>
      <c r="C105" s="157"/>
      <c r="D105" s="158"/>
      <c r="E105" s="58" t="s">
        <v>36</v>
      </c>
      <c r="F105" s="159" t="s">
        <v>172</v>
      </c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60"/>
      <c r="R105" s="160"/>
      <c r="S105" s="160"/>
      <c r="T105" s="160"/>
      <c r="U105" s="161"/>
      <c r="V105" s="138">
        <v>412.5</v>
      </c>
      <c r="W105" s="139"/>
      <c r="X105" s="140"/>
      <c r="Y105" s="31"/>
      <c r="Z105" s="31" t="s">
        <v>135</v>
      </c>
      <c r="AA105" s="37" t="s">
        <v>171</v>
      </c>
    </row>
    <row r="106" spans="1:27" s="46" customFormat="1" ht="12">
      <c r="A106" s="156" t="s">
        <v>147</v>
      </c>
      <c r="B106" s="157"/>
      <c r="C106" s="157"/>
      <c r="D106" s="158"/>
      <c r="E106" s="58" t="s">
        <v>148</v>
      </c>
      <c r="F106" s="159" t="s">
        <v>173</v>
      </c>
      <c r="G106" s="160"/>
      <c r="H106" s="160"/>
      <c r="I106" s="160"/>
      <c r="J106" s="160"/>
      <c r="K106" s="160"/>
      <c r="L106" s="160"/>
      <c r="M106" s="160"/>
      <c r="N106" s="160"/>
      <c r="O106" s="160"/>
      <c r="P106" s="160"/>
      <c r="Q106" s="160"/>
      <c r="R106" s="160"/>
      <c r="S106" s="160"/>
      <c r="T106" s="160"/>
      <c r="U106" s="161"/>
      <c r="V106" s="138">
        <v>792.4</v>
      </c>
      <c r="W106" s="139"/>
      <c r="X106" s="140"/>
      <c r="Y106" s="31"/>
      <c r="Z106" s="31" t="s">
        <v>135</v>
      </c>
      <c r="AA106" s="37" t="s">
        <v>171</v>
      </c>
    </row>
    <row r="107" spans="1:27" s="46" customFormat="1" ht="12">
      <c r="A107" s="156" t="s">
        <v>37</v>
      </c>
      <c r="B107" s="157"/>
      <c r="C107" s="157"/>
      <c r="D107" s="158"/>
      <c r="E107" s="58" t="s">
        <v>38</v>
      </c>
      <c r="F107" s="156" t="s">
        <v>174</v>
      </c>
      <c r="G107" s="157"/>
      <c r="H107" s="157"/>
      <c r="I107" s="157"/>
      <c r="J107" s="157"/>
      <c r="K107" s="157"/>
      <c r="L107" s="157"/>
      <c r="M107" s="157"/>
      <c r="N107" s="157"/>
      <c r="O107" s="157"/>
      <c r="P107" s="157"/>
      <c r="Q107" s="157"/>
      <c r="R107" s="157"/>
      <c r="S107" s="157"/>
      <c r="T107" s="157"/>
      <c r="U107" s="158"/>
      <c r="V107" s="138">
        <v>157.19999999999999</v>
      </c>
      <c r="W107" s="139"/>
      <c r="X107" s="140"/>
      <c r="Y107" s="31"/>
      <c r="Z107" s="31" t="s">
        <v>135</v>
      </c>
      <c r="AA107" s="37" t="s">
        <v>171</v>
      </c>
    </row>
    <row r="108" spans="1:27" s="46" customFormat="1" ht="12">
      <c r="A108" s="156" t="s">
        <v>37</v>
      </c>
      <c r="B108" s="157"/>
      <c r="C108" s="157"/>
      <c r="D108" s="158"/>
      <c r="E108" s="58" t="s">
        <v>38</v>
      </c>
      <c r="F108" s="156" t="s">
        <v>175</v>
      </c>
      <c r="G108" s="157"/>
      <c r="H108" s="157"/>
      <c r="I108" s="157"/>
      <c r="J108" s="157"/>
      <c r="K108" s="157"/>
      <c r="L108" s="157"/>
      <c r="M108" s="157"/>
      <c r="N108" s="157"/>
      <c r="O108" s="157"/>
      <c r="P108" s="157"/>
      <c r="Q108" s="157"/>
      <c r="R108" s="157"/>
      <c r="S108" s="157"/>
      <c r="T108" s="157"/>
      <c r="U108" s="158"/>
      <c r="V108" s="138">
        <v>4050</v>
      </c>
      <c r="W108" s="139"/>
      <c r="X108" s="140"/>
      <c r="Y108" s="31"/>
      <c r="Z108" s="31" t="s">
        <v>135</v>
      </c>
      <c r="AA108" s="37" t="s">
        <v>171</v>
      </c>
    </row>
    <row r="109" spans="1:27" s="46" customFormat="1" ht="12">
      <c r="A109" s="156" t="s">
        <v>39</v>
      </c>
      <c r="B109" s="157"/>
      <c r="C109" s="157"/>
      <c r="D109" s="158"/>
      <c r="E109" s="58" t="s">
        <v>40</v>
      </c>
      <c r="F109" s="156" t="s">
        <v>176</v>
      </c>
      <c r="G109" s="157"/>
      <c r="H109" s="157"/>
      <c r="I109" s="157"/>
      <c r="J109" s="157"/>
      <c r="K109" s="157"/>
      <c r="L109" s="157"/>
      <c r="M109" s="157"/>
      <c r="N109" s="157"/>
      <c r="O109" s="157"/>
      <c r="P109" s="157"/>
      <c r="Q109" s="157"/>
      <c r="R109" s="157"/>
      <c r="S109" s="157"/>
      <c r="T109" s="157"/>
      <c r="U109" s="158"/>
      <c r="V109" s="138">
        <v>357.6</v>
      </c>
      <c r="W109" s="139"/>
      <c r="X109" s="140"/>
      <c r="Y109" s="31"/>
      <c r="Z109" s="31" t="s">
        <v>135</v>
      </c>
      <c r="AA109" s="37" t="s">
        <v>171</v>
      </c>
    </row>
    <row r="110" spans="1:27" s="46" customFormat="1" ht="12">
      <c r="A110" s="156" t="s">
        <v>167</v>
      </c>
      <c r="B110" s="157"/>
      <c r="C110" s="157"/>
      <c r="D110" s="158"/>
      <c r="E110" s="58" t="s">
        <v>168</v>
      </c>
      <c r="F110" s="156" t="s">
        <v>177</v>
      </c>
      <c r="G110" s="157"/>
      <c r="H110" s="157"/>
      <c r="I110" s="157"/>
      <c r="J110" s="157"/>
      <c r="K110" s="157"/>
      <c r="L110" s="157"/>
      <c r="M110" s="157"/>
      <c r="N110" s="157"/>
      <c r="O110" s="157"/>
      <c r="P110" s="157"/>
      <c r="Q110" s="157"/>
      <c r="R110" s="157"/>
      <c r="S110" s="157"/>
      <c r="T110" s="157"/>
      <c r="U110" s="158"/>
      <c r="V110" s="138">
        <v>1600</v>
      </c>
      <c r="W110" s="139"/>
      <c r="X110" s="140"/>
      <c r="Y110" s="31"/>
      <c r="Z110" s="31" t="s">
        <v>135</v>
      </c>
      <c r="AA110" s="37" t="s">
        <v>171</v>
      </c>
    </row>
    <row r="111" spans="1:27" s="46" customFormat="1" ht="12.75" customHeight="1">
      <c r="A111" s="147" t="s">
        <v>178</v>
      </c>
      <c r="B111" s="148"/>
      <c r="C111" s="148" t="s">
        <v>194</v>
      </c>
      <c r="D111" s="149"/>
      <c r="E111" s="72" t="s">
        <v>179</v>
      </c>
      <c r="F111" s="135" t="s">
        <v>195</v>
      </c>
      <c r="G111" s="136"/>
      <c r="H111" s="136"/>
      <c r="I111" s="136"/>
      <c r="J111" s="136"/>
      <c r="K111" s="136"/>
      <c r="L111" s="136"/>
      <c r="M111" s="136"/>
      <c r="N111" s="136"/>
      <c r="O111" s="136"/>
      <c r="P111" s="136"/>
      <c r="Q111" s="136"/>
      <c r="R111" s="136"/>
      <c r="S111" s="136"/>
      <c r="T111" s="136"/>
      <c r="U111" s="137"/>
      <c r="V111" s="138">
        <v>96</v>
      </c>
      <c r="W111" s="139">
        <v>96</v>
      </c>
      <c r="X111" s="140">
        <v>96</v>
      </c>
      <c r="Y111" s="78" t="s">
        <v>135</v>
      </c>
      <c r="Z111" s="78"/>
      <c r="AA111" s="57" t="s">
        <v>193</v>
      </c>
    </row>
    <row r="112" spans="1:27" s="46" customFormat="1" ht="12.75" customHeight="1">
      <c r="A112" s="147" t="s">
        <v>180</v>
      </c>
      <c r="B112" s="148"/>
      <c r="C112" s="148" t="s">
        <v>180</v>
      </c>
      <c r="D112" s="149"/>
      <c r="E112" s="72" t="s">
        <v>181</v>
      </c>
      <c r="F112" s="135" t="s">
        <v>196</v>
      </c>
      <c r="G112" s="136"/>
      <c r="H112" s="136"/>
      <c r="I112" s="136"/>
      <c r="J112" s="136"/>
      <c r="K112" s="136"/>
      <c r="L112" s="136"/>
      <c r="M112" s="136"/>
      <c r="N112" s="136"/>
      <c r="O112" s="136"/>
      <c r="P112" s="136"/>
      <c r="Q112" s="136"/>
      <c r="R112" s="136"/>
      <c r="S112" s="136"/>
      <c r="T112" s="136"/>
      <c r="U112" s="137"/>
      <c r="V112" s="138">
        <v>768</v>
      </c>
      <c r="W112" s="139">
        <v>768</v>
      </c>
      <c r="X112" s="140">
        <v>768</v>
      </c>
      <c r="Y112" s="78" t="s">
        <v>135</v>
      </c>
      <c r="Z112" s="78"/>
      <c r="AA112" s="57" t="s">
        <v>193</v>
      </c>
    </row>
    <row r="113" spans="1:27" s="46" customFormat="1" ht="12.75" customHeight="1">
      <c r="A113" s="147" t="s">
        <v>182</v>
      </c>
      <c r="B113" s="148"/>
      <c r="C113" s="148" t="s">
        <v>182</v>
      </c>
      <c r="D113" s="149"/>
      <c r="E113" s="72" t="s">
        <v>183</v>
      </c>
      <c r="F113" s="135" t="s">
        <v>196</v>
      </c>
      <c r="G113" s="136"/>
      <c r="H113" s="136"/>
      <c r="I113" s="136"/>
      <c r="J113" s="136"/>
      <c r="K113" s="136"/>
      <c r="L113" s="136"/>
      <c r="M113" s="136"/>
      <c r="N113" s="136"/>
      <c r="O113" s="136"/>
      <c r="P113" s="136"/>
      <c r="Q113" s="136"/>
      <c r="R113" s="136"/>
      <c r="S113" s="136"/>
      <c r="T113" s="136"/>
      <c r="U113" s="137"/>
      <c r="V113" s="138">
        <v>768</v>
      </c>
      <c r="W113" s="139">
        <v>768</v>
      </c>
      <c r="X113" s="140">
        <v>768</v>
      </c>
      <c r="Y113" s="78" t="s">
        <v>135</v>
      </c>
      <c r="Z113" s="78"/>
      <c r="AA113" s="57" t="s">
        <v>193</v>
      </c>
    </row>
    <row r="114" spans="1:27" s="46" customFormat="1" ht="12.75" customHeight="1">
      <c r="A114" s="147" t="s">
        <v>125</v>
      </c>
      <c r="B114" s="148"/>
      <c r="C114" s="148" t="s">
        <v>125</v>
      </c>
      <c r="D114" s="149"/>
      <c r="E114" s="72" t="s">
        <v>126</v>
      </c>
      <c r="F114" s="135" t="s">
        <v>197</v>
      </c>
      <c r="G114" s="136"/>
      <c r="H114" s="136"/>
      <c r="I114" s="136"/>
      <c r="J114" s="136"/>
      <c r="K114" s="136"/>
      <c r="L114" s="136"/>
      <c r="M114" s="136"/>
      <c r="N114" s="136"/>
      <c r="O114" s="136"/>
      <c r="P114" s="136"/>
      <c r="Q114" s="136"/>
      <c r="R114" s="136"/>
      <c r="S114" s="136"/>
      <c r="T114" s="136"/>
      <c r="U114" s="137"/>
      <c r="V114" s="138">
        <v>268</v>
      </c>
      <c r="W114" s="139">
        <v>119</v>
      </c>
      <c r="X114" s="140">
        <v>119</v>
      </c>
      <c r="Y114" s="78"/>
      <c r="Z114" s="78" t="s">
        <v>135</v>
      </c>
      <c r="AA114" s="57" t="s">
        <v>193</v>
      </c>
    </row>
    <row r="115" spans="1:27" s="46" customFormat="1" ht="12.75" customHeight="1">
      <c r="A115" s="147" t="s">
        <v>184</v>
      </c>
      <c r="B115" s="148"/>
      <c r="C115" s="148" t="s">
        <v>198</v>
      </c>
      <c r="D115" s="149"/>
      <c r="E115" s="72" t="s">
        <v>185</v>
      </c>
      <c r="F115" s="153" t="s">
        <v>199</v>
      </c>
      <c r="G115" s="154"/>
      <c r="H115" s="154"/>
      <c r="I115" s="154"/>
      <c r="J115" s="154"/>
      <c r="K115" s="154"/>
      <c r="L115" s="154"/>
      <c r="M115" s="154"/>
      <c r="N115" s="154"/>
      <c r="O115" s="154"/>
      <c r="P115" s="154"/>
      <c r="Q115" s="154"/>
      <c r="R115" s="154"/>
      <c r="S115" s="154"/>
      <c r="T115" s="154"/>
      <c r="U115" s="155"/>
      <c r="V115" s="138">
        <v>450</v>
      </c>
      <c r="W115" s="139">
        <v>78</v>
      </c>
      <c r="X115" s="140">
        <v>78</v>
      </c>
      <c r="Y115" s="78"/>
      <c r="Z115" s="78" t="s">
        <v>135</v>
      </c>
      <c r="AA115" s="57" t="s">
        <v>193</v>
      </c>
    </row>
    <row r="116" spans="1:27" s="46" customFormat="1" ht="12.75" customHeight="1">
      <c r="A116" s="147" t="s">
        <v>139</v>
      </c>
      <c r="B116" s="148"/>
      <c r="C116" s="148" t="s">
        <v>139</v>
      </c>
      <c r="D116" s="149"/>
      <c r="E116" s="75" t="s">
        <v>140</v>
      </c>
      <c r="F116" s="135" t="s">
        <v>200</v>
      </c>
      <c r="G116" s="136"/>
      <c r="H116" s="136"/>
      <c r="I116" s="136"/>
      <c r="J116" s="136"/>
      <c r="K116" s="136"/>
      <c r="L116" s="136"/>
      <c r="M116" s="136"/>
      <c r="N116" s="136"/>
      <c r="O116" s="136"/>
      <c r="P116" s="136"/>
      <c r="Q116" s="136"/>
      <c r="R116" s="136"/>
      <c r="S116" s="136"/>
      <c r="T116" s="136"/>
      <c r="U116" s="137"/>
      <c r="V116" s="138">
        <v>80</v>
      </c>
      <c r="W116" s="139">
        <v>80</v>
      </c>
      <c r="X116" s="140">
        <v>80</v>
      </c>
      <c r="Y116" s="78"/>
      <c r="Z116" s="78" t="s">
        <v>135</v>
      </c>
      <c r="AA116" s="57" t="s">
        <v>193</v>
      </c>
    </row>
    <row r="117" spans="1:27" s="46" customFormat="1" ht="12.75" customHeight="1">
      <c r="A117" s="147" t="s">
        <v>143</v>
      </c>
      <c r="B117" s="148"/>
      <c r="C117" s="148" t="s">
        <v>143</v>
      </c>
      <c r="D117" s="149"/>
      <c r="E117" s="75" t="s">
        <v>144</v>
      </c>
      <c r="F117" s="135" t="s">
        <v>196</v>
      </c>
      <c r="G117" s="136"/>
      <c r="H117" s="136"/>
      <c r="I117" s="136"/>
      <c r="J117" s="136"/>
      <c r="K117" s="136"/>
      <c r="L117" s="136"/>
      <c r="M117" s="136"/>
      <c r="N117" s="136"/>
      <c r="O117" s="136"/>
      <c r="P117" s="136"/>
      <c r="Q117" s="136"/>
      <c r="R117" s="136"/>
      <c r="S117" s="136"/>
      <c r="T117" s="136"/>
      <c r="U117" s="137"/>
      <c r="V117" s="138">
        <v>768</v>
      </c>
      <c r="W117" s="139">
        <v>768</v>
      </c>
      <c r="X117" s="140">
        <v>768</v>
      </c>
      <c r="Y117" s="78" t="s">
        <v>135</v>
      </c>
      <c r="Z117" s="78"/>
      <c r="AA117" s="57" t="s">
        <v>193</v>
      </c>
    </row>
    <row r="118" spans="1:27" s="46" customFormat="1" ht="12.75" customHeight="1">
      <c r="A118" s="147" t="s">
        <v>201</v>
      </c>
      <c r="B118" s="148"/>
      <c r="C118" s="148" t="s">
        <v>201</v>
      </c>
      <c r="D118" s="149"/>
      <c r="E118" s="76" t="s">
        <v>188</v>
      </c>
      <c r="F118" s="135" t="s">
        <v>202</v>
      </c>
      <c r="G118" s="136"/>
      <c r="H118" s="136"/>
      <c r="I118" s="136"/>
      <c r="J118" s="136"/>
      <c r="K118" s="136"/>
      <c r="L118" s="136"/>
      <c r="M118" s="136"/>
      <c r="N118" s="136"/>
      <c r="O118" s="136"/>
      <c r="P118" s="136"/>
      <c r="Q118" s="136"/>
      <c r="R118" s="136"/>
      <c r="S118" s="136"/>
      <c r="T118" s="136"/>
      <c r="U118" s="137"/>
      <c r="V118" s="138">
        <v>360</v>
      </c>
      <c r="W118" s="139">
        <v>360</v>
      </c>
      <c r="X118" s="140">
        <v>360</v>
      </c>
      <c r="Y118" s="78"/>
      <c r="Z118" s="78" t="s">
        <v>135</v>
      </c>
      <c r="AA118" s="57" t="s">
        <v>193</v>
      </c>
    </row>
    <row r="119" spans="1:27" s="46" customFormat="1" ht="10.95" customHeight="1">
      <c r="A119" s="147" t="s">
        <v>189</v>
      </c>
      <c r="B119" s="148"/>
      <c r="C119" s="148" t="s">
        <v>189</v>
      </c>
      <c r="D119" s="149"/>
      <c r="E119" s="75" t="s">
        <v>190</v>
      </c>
      <c r="F119" s="135" t="s">
        <v>203</v>
      </c>
      <c r="G119" s="136"/>
      <c r="H119" s="136"/>
      <c r="I119" s="136"/>
      <c r="J119" s="136"/>
      <c r="K119" s="136"/>
      <c r="L119" s="136"/>
      <c r="M119" s="136"/>
      <c r="N119" s="136"/>
      <c r="O119" s="136"/>
      <c r="P119" s="136"/>
      <c r="Q119" s="136"/>
      <c r="R119" s="136"/>
      <c r="S119" s="136"/>
      <c r="T119" s="136"/>
      <c r="U119" s="137"/>
      <c r="V119" s="138">
        <v>11440</v>
      </c>
      <c r="W119" s="139">
        <v>11440</v>
      </c>
      <c r="X119" s="140">
        <v>11440</v>
      </c>
      <c r="Y119" s="78"/>
      <c r="Z119" s="78" t="s">
        <v>135</v>
      </c>
      <c r="AA119" s="57" t="s">
        <v>193</v>
      </c>
    </row>
    <row r="120" spans="1:27" s="46" customFormat="1" ht="12" customHeight="1">
      <c r="A120" s="147" t="s">
        <v>191</v>
      </c>
      <c r="B120" s="148"/>
      <c r="C120" s="148" t="s">
        <v>191</v>
      </c>
      <c r="D120" s="149"/>
      <c r="E120" s="75" t="s">
        <v>192</v>
      </c>
      <c r="F120" s="153" t="s">
        <v>204</v>
      </c>
      <c r="G120" s="154"/>
      <c r="H120" s="154"/>
      <c r="I120" s="154"/>
      <c r="J120" s="154"/>
      <c r="K120" s="154"/>
      <c r="L120" s="154"/>
      <c r="M120" s="154"/>
      <c r="N120" s="154"/>
      <c r="O120" s="154"/>
      <c r="P120" s="154"/>
      <c r="Q120" s="154"/>
      <c r="R120" s="154"/>
      <c r="S120" s="154"/>
      <c r="T120" s="154"/>
      <c r="U120" s="155"/>
      <c r="V120" s="138">
        <v>300</v>
      </c>
      <c r="W120" s="139">
        <v>462</v>
      </c>
      <c r="X120" s="140">
        <v>462</v>
      </c>
      <c r="Y120" s="78"/>
      <c r="Z120" s="78" t="s">
        <v>135</v>
      </c>
      <c r="AA120" s="57" t="s">
        <v>193</v>
      </c>
    </row>
    <row r="121" spans="1:27" s="46" customFormat="1" ht="15.75" customHeight="1">
      <c r="A121" s="147" t="s">
        <v>206</v>
      </c>
      <c r="B121" s="148"/>
      <c r="C121" s="148"/>
      <c r="D121" s="149"/>
      <c r="E121" s="58" t="s">
        <v>130</v>
      </c>
      <c r="F121" s="135" t="s">
        <v>209</v>
      </c>
      <c r="G121" s="136"/>
      <c r="H121" s="136"/>
      <c r="I121" s="136"/>
      <c r="J121" s="136"/>
      <c r="K121" s="136"/>
      <c r="L121" s="136"/>
      <c r="M121" s="136"/>
      <c r="N121" s="136"/>
      <c r="O121" s="136"/>
      <c r="P121" s="136"/>
      <c r="Q121" s="136"/>
      <c r="R121" s="136"/>
      <c r="S121" s="136"/>
      <c r="T121" s="136"/>
      <c r="U121" s="137"/>
      <c r="V121" s="138">
        <v>150</v>
      </c>
      <c r="W121" s="139"/>
      <c r="X121" s="140"/>
      <c r="Y121" s="31"/>
      <c r="Z121" s="31" t="s">
        <v>135</v>
      </c>
      <c r="AA121" s="57" t="s">
        <v>208</v>
      </c>
    </row>
    <row r="122" spans="1:27" s="46" customFormat="1" ht="15" customHeight="1">
      <c r="A122" s="147" t="s">
        <v>207</v>
      </c>
      <c r="B122" s="148"/>
      <c r="C122" s="148"/>
      <c r="D122" s="149"/>
      <c r="E122" s="58" t="s">
        <v>218</v>
      </c>
      <c r="F122" s="135" t="s">
        <v>210</v>
      </c>
      <c r="G122" s="136"/>
      <c r="H122" s="136"/>
      <c r="I122" s="136"/>
      <c r="J122" s="136"/>
      <c r="K122" s="136"/>
      <c r="L122" s="136"/>
      <c r="M122" s="136"/>
      <c r="N122" s="136"/>
      <c r="O122" s="136"/>
      <c r="P122" s="136"/>
      <c r="Q122" s="136"/>
      <c r="R122" s="136"/>
      <c r="S122" s="136"/>
      <c r="T122" s="136"/>
      <c r="U122" s="137"/>
      <c r="V122" s="138">
        <v>175.8</v>
      </c>
      <c r="W122" s="139"/>
      <c r="X122" s="140"/>
      <c r="Y122" s="31"/>
      <c r="Z122" s="31" t="s">
        <v>135</v>
      </c>
      <c r="AA122" s="57" t="s">
        <v>208</v>
      </c>
    </row>
    <row r="123" spans="1:27" s="46" customFormat="1" ht="19.5" customHeight="1">
      <c r="A123" s="147" t="s">
        <v>207</v>
      </c>
      <c r="B123" s="148"/>
      <c r="C123" s="148"/>
      <c r="D123" s="149"/>
      <c r="E123" s="58" t="s">
        <v>218</v>
      </c>
      <c r="F123" s="135" t="s">
        <v>211</v>
      </c>
      <c r="G123" s="136"/>
      <c r="H123" s="136"/>
      <c r="I123" s="136"/>
      <c r="J123" s="136"/>
      <c r="K123" s="136"/>
      <c r="L123" s="136"/>
      <c r="M123" s="136"/>
      <c r="N123" s="136"/>
      <c r="O123" s="136"/>
      <c r="P123" s="136"/>
      <c r="Q123" s="136"/>
      <c r="R123" s="136"/>
      <c r="S123" s="136"/>
      <c r="T123" s="136"/>
      <c r="U123" s="137"/>
      <c r="V123" s="138">
        <v>202.45</v>
      </c>
      <c r="W123" s="139"/>
      <c r="X123" s="140"/>
      <c r="Y123" s="31"/>
      <c r="Z123" s="31" t="s">
        <v>135</v>
      </c>
      <c r="AA123" s="57" t="s">
        <v>208</v>
      </c>
    </row>
    <row r="124" spans="1:27" s="46" customFormat="1" ht="11.25" customHeight="1">
      <c r="A124" s="147" t="s">
        <v>212</v>
      </c>
      <c r="B124" s="148"/>
      <c r="C124" s="148"/>
      <c r="D124" s="149"/>
      <c r="E124" s="72" t="s">
        <v>126</v>
      </c>
      <c r="F124" s="135" t="s">
        <v>215</v>
      </c>
      <c r="G124" s="136"/>
      <c r="H124" s="136"/>
      <c r="I124" s="136"/>
      <c r="J124" s="136"/>
      <c r="K124" s="136"/>
      <c r="L124" s="136"/>
      <c r="M124" s="136"/>
      <c r="N124" s="136"/>
      <c r="O124" s="136"/>
      <c r="P124" s="136"/>
      <c r="Q124" s="136"/>
      <c r="R124" s="136"/>
      <c r="S124" s="136"/>
      <c r="T124" s="136"/>
      <c r="U124" s="137"/>
      <c r="V124" s="138">
        <v>341.4</v>
      </c>
      <c r="W124" s="139"/>
      <c r="X124" s="140"/>
      <c r="Y124" s="31"/>
      <c r="Z124" s="31" t="s">
        <v>135</v>
      </c>
      <c r="AA124" s="57" t="s">
        <v>214</v>
      </c>
    </row>
    <row r="125" spans="1:27" s="46" customFormat="1" ht="11.25" customHeight="1">
      <c r="A125" s="147" t="s">
        <v>212</v>
      </c>
      <c r="B125" s="148"/>
      <c r="C125" s="148"/>
      <c r="D125" s="149"/>
      <c r="E125" s="72" t="s">
        <v>126</v>
      </c>
      <c r="F125" s="135" t="s">
        <v>215</v>
      </c>
      <c r="G125" s="136"/>
      <c r="H125" s="136"/>
      <c r="I125" s="136"/>
      <c r="J125" s="136"/>
      <c r="K125" s="136"/>
      <c r="L125" s="136"/>
      <c r="M125" s="136"/>
      <c r="N125" s="136"/>
      <c r="O125" s="136"/>
      <c r="P125" s="136"/>
      <c r="Q125" s="136"/>
      <c r="R125" s="136"/>
      <c r="S125" s="136"/>
      <c r="T125" s="136"/>
      <c r="U125" s="137"/>
      <c r="V125" s="138">
        <v>133.5</v>
      </c>
      <c r="W125" s="139"/>
      <c r="X125" s="140"/>
      <c r="Y125" s="31"/>
      <c r="Z125" s="31" t="s">
        <v>135</v>
      </c>
      <c r="AA125" s="57" t="s">
        <v>214</v>
      </c>
    </row>
    <row r="126" spans="1:27" s="33" customFormat="1" ht="15.75" customHeight="1">
      <c r="A126" s="147" t="s">
        <v>212</v>
      </c>
      <c r="B126" s="148"/>
      <c r="C126" s="148"/>
      <c r="D126" s="149"/>
      <c r="E126" s="72" t="s">
        <v>126</v>
      </c>
      <c r="F126" s="135" t="s">
        <v>215</v>
      </c>
      <c r="G126" s="136"/>
      <c r="H126" s="136"/>
      <c r="I126" s="136"/>
      <c r="J126" s="136"/>
      <c r="K126" s="136"/>
      <c r="L126" s="136"/>
      <c r="M126" s="136"/>
      <c r="N126" s="136"/>
      <c r="O126" s="136"/>
      <c r="P126" s="136"/>
      <c r="Q126" s="136"/>
      <c r="R126" s="136"/>
      <c r="S126" s="136"/>
      <c r="T126" s="136"/>
      <c r="U126" s="137"/>
      <c r="V126" s="138">
        <v>165</v>
      </c>
      <c r="W126" s="139"/>
      <c r="X126" s="140"/>
      <c r="Y126" s="31"/>
      <c r="Z126" s="31" t="s">
        <v>135</v>
      </c>
      <c r="AA126" s="57" t="s">
        <v>214</v>
      </c>
    </row>
    <row r="127" spans="1:27" s="33" customFormat="1" ht="15" customHeight="1">
      <c r="A127" s="147" t="s">
        <v>212</v>
      </c>
      <c r="B127" s="148"/>
      <c r="C127" s="148"/>
      <c r="D127" s="149"/>
      <c r="E127" s="72" t="s">
        <v>126</v>
      </c>
      <c r="F127" s="135" t="s">
        <v>215</v>
      </c>
      <c r="G127" s="136"/>
      <c r="H127" s="136"/>
      <c r="I127" s="136"/>
      <c r="J127" s="136"/>
      <c r="K127" s="136"/>
      <c r="L127" s="136"/>
      <c r="M127" s="136"/>
      <c r="N127" s="136"/>
      <c r="O127" s="136"/>
      <c r="P127" s="136"/>
      <c r="Q127" s="136"/>
      <c r="R127" s="136"/>
      <c r="S127" s="136"/>
      <c r="T127" s="136"/>
      <c r="U127" s="137"/>
      <c r="V127" s="138">
        <v>400</v>
      </c>
      <c r="W127" s="139"/>
      <c r="X127" s="140"/>
      <c r="Y127" s="31"/>
      <c r="Z127" s="31" t="s">
        <v>135</v>
      </c>
      <c r="AA127" s="57" t="s">
        <v>214</v>
      </c>
    </row>
    <row r="128" spans="1:27" s="33" customFormat="1" ht="15" customHeight="1">
      <c r="A128" s="147" t="s">
        <v>213</v>
      </c>
      <c r="B128" s="148"/>
      <c r="C128" s="148"/>
      <c r="D128" s="149"/>
      <c r="E128" s="58" t="s">
        <v>220</v>
      </c>
      <c r="F128" s="135" t="s">
        <v>216</v>
      </c>
      <c r="G128" s="136"/>
      <c r="H128" s="136"/>
      <c r="I128" s="136"/>
      <c r="J128" s="136"/>
      <c r="K128" s="136"/>
      <c r="L128" s="136"/>
      <c r="M128" s="136"/>
      <c r="N128" s="136"/>
      <c r="O128" s="136"/>
      <c r="P128" s="136"/>
      <c r="Q128" s="136"/>
      <c r="R128" s="136"/>
      <c r="S128" s="136"/>
      <c r="T128" s="136"/>
      <c r="U128" s="137"/>
      <c r="V128" s="138">
        <v>340.9</v>
      </c>
      <c r="W128" s="139"/>
      <c r="X128" s="140"/>
      <c r="Y128" s="31"/>
      <c r="Z128" s="31" t="s">
        <v>135</v>
      </c>
      <c r="AA128" s="57" t="s">
        <v>214</v>
      </c>
    </row>
    <row r="129" spans="1:27" s="46" customFormat="1">
      <c r="A129" s="147" t="s">
        <v>125</v>
      </c>
      <c r="B129" s="148"/>
      <c r="C129" s="148"/>
      <c r="D129" s="149"/>
      <c r="E129" s="58" t="s">
        <v>126</v>
      </c>
      <c r="F129" s="135" t="s">
        <v>224</v>
      </c>
      <c r="G129" s="136"/>
      <c r="H129" s="136"/>
      <c r="I129" s="136"/>
      <c r="J129" s="136"/>
      <c r="K129" s="136"/>
      <c r="L129" s="136"/>
      <c r="M129" s="136"/>
      <c r="N129" s="136"/>
      <c r="O129" s="136"/>
      <c r="P129" s="136"/>
      <c r="Q129" s="136"/>
      <c r="R129" s="136"/>
      <c r="S129" s="136"/>
      <c r="T129" s="136"/>
      <c r="U129" s="137"/>
      <c r="V129" s="138">
        <v>600</v>
      </c>
      <c r="W129" s="139"/>
      <c r="X129" s="140"/>
      <c r="Y129" s="82"/>
      <c r="Z129" s="83" t="s">
        <v>135</v>
      </c>
      <c r="AA129" s="37" t="s">
        <v>223</v>
      </c>
    </row>
    <row r="130" spans="1:27" s="46" customFormat="1" ht="21.6" customHeight="1">
      <c r="A130" s="147" t="s">
        <v>127</v>
      </c>
      <c r="B130" s="148"/>
      <c r="C130" s="148"/>
      <c r="D130" s="149"/>
      <c r="E130" s="58" t="s">
        <v>128</v>
      </c>
      <c r="F130" s="135" t="s">
        <v>225</v>
      </c>
      <c r="G130" s="136"/>
      <c r="H130" s="136"/>
      <c r="I130" s="136"/>
      <c r="J130" s="136"/>
      <c r="K130" s="136"/>
      <c r="L130" s="136"/>
      <c r="M130" s="136"/>
      <c r="N130" s="136"/>
      <c r="O130" s="136"/>
      <c r="P130" s="136"/>
      <c r="Q130" s="136"/>
      <c r="R130" s="136"/>
      <c r="S130" s="136"/>
      <c r="T130" s="136"/>
      <c r="U130" s="137"/>
      <c r="V130" s="138">
        <v>1297</v>
      </c>
      <c r="W130" s="139"/>
      <c r="X130" s="140"/>
      <c r="Y130" s="82"/>
      <c r="Z130" s="83" t="s">
        <v>135</v>
      </c>
      <c r="AA130" s="37" t="s">
        <v>223</v>
      </c>
    </row>
    <row r="131" spans="1:27" s="46" customFormat="1" ht="12" customHeight="1">
      <c r="A131" s="147" t="s">
        <v>129</v>
      </c>
      <c r="B131" s="148"/>
      <c r="C131" s="148"/>
      <c r="D131" s="149"/>
      <c r="E131" s="58" t="s">
        <v>130</v>
      </c>
      <c r="F131" s="135" t="s">
        <v>226</v>
      </c>
      <c r="G131" s="136"/>
      <c r="H131" s="136"/>
      <c r="I131" s="136"/>
      <c r="J131" s="136"/>
      <c r="K131" s="136"/>
      <c r="L131" s="136"/>
      <c r="M131" s="136"/>
      <c r="N131" s="136"/>
      <c r="O131" s="136"/>
      <c r="P131" s="136"/>
      <c r="Q131" s="136"/>
      <c r="R131" s="136"/>
      <c r="S131" s="136"/>
      <c r="T131" s="136"/>
      <c r="U131" s="137"/>
      <c r="V131" s="138">
        <v>638</v>
      </c>
      <c r="W131" s="139"/>
      <c r="X131" s="140"/>
      <c r="Y131" s="82"/>
      <c r="Z131" s="83" t="s">
        <v>135</v>
      </c>
      <c r="AA131" s="37" t="s">
        <v>223</v>
      </c>
    </row>
    <row r="132" spans="1:27" s="46" customFormat="1">
      <c r="A132" s="147" t="s">
        <v>217</v>
      </c>
      <c r="B132" s="148"/>
      <c r="C132" s="148"/>
      <c r="D132" s="149"/>
      <c r="E132" s="58" t="s">
        <v>218</v>
      </c>
      <c r="F132" s="135" t="s">
        <v>227</v>
      </c>
      <c r="G132" s="136"/>
      <c r="H132" s="136"/>
      <c r="I132" s="136"/>
      <c r="J132" s="136"/>
      <c r="K132" s="136"/>
      <c r="L132" s="136"/>
      <c r="M132" s="136"/>
      <c r="N132" s="136"/>
      <c r="O132" s="136"/>
      <c r="P132" s="136"/>
      <c r="Q132" s="136"/>
      <c r="R132" s="136"/>
      <c r="S132" s="136"/>
      <c r="T132" s="136"/>
      <c r="U132" s="137"/>
      <c r="V132" s="138">
        <v>10004</v>
      </c>
      <c r="W132" s="139"/>
      <c r="X132" s="140"/>
      <c r="Y132" s="83" t="s">
        <v>135</v>
      </c>
      <c r="Z132" s="82"/>
      <c r="AA132" s="37" t="s">
        <v>223</v>
      </c>
    </row>
    <row r="133" spans="1:27" s="46" customFormat="1">
      <c r="A133" s="147" t="s">
        <v>219</v>
      </c>
      <c r="B133" s="148"/>
      <c r="C133" s="148"/>
      <c r="D133" s="149"/>
      <c r="E133" s="58" t="s">
        <v>220</v>
      </c>
      <c r="F133" s="135" t="s">
        <v>228</v>
      </c>
      <c r="G133" s="136"/>
      <c r="H133" s="136"/>
      <c r="I133" s="136"/>
      <c r="J133" s="136"/>
      <c r="K133" s="136"/>
      <c r="L133" s="136"/>
      <c r="M133" s="136"/>
      <c r="N133" s="136"/>
      <c r="O133" s="136"/>
      <c r="P133" s="136"/>
      <c r="Q133" s="136"/>
      <c r="R133" s="136"/>
      <c r="S133" s="136"/>
      <c r="T133" s="136"/>
      <c r="U133" s="137"/>
      <c r="V133" s="138">
        <v>360</v>
      </c>
      <c r="W133" s="139"/>
      <c r="X133" s="140"/>
      <c r="Y133" s="82"/>
      <c r="Z133" s="83" t="s">
        <v>135</v>
      </c>
      <c r="AA133" s="37" t="s">
        <v>223</v>
      </c>
    </row>
    <row r="134" spans="1:27" s="46" customFormat="1">
      <c r="A134" s="147" t="s">
        <v>221</v>
      </c>
      <c r="B134" s="148"/>
      <c r="C134" s="148"/>
      <c r="D134" s="149"/>
      <c r="E134" s="58" t="s">
        <v>222</v>
      </c>
      <c r="F134" s="135" t="s">
        <v>229</v>
      </c>
      <c r="G134" s="136"/>
      <c r="H134" s="136"/>
      <c r="I134" s="136"/>
      <c r="J134" s="136"/>
      <c r="K134" s="136"/>
      <c r="L134" s="136"/>
      <c r="M134" s="136"/>
      <c r="N134" s="136"/>
      <c r="O134" s="136"/>
      <c r="P134" s="136"/>
      <c r="Q134" s="136"/>
      <c r="R134" s="136"/>
      <c r="S134" s="136"/>
      <c r="T134" s="136"/>
      <c r="U134" s="137"/>
      <c r="V134" s="138">
        <v>2400</v>
      </c>
      <c r="W134" s="139"/>
      <c r="X134" s="140"/>
      <c r="Y134" s="82"/>
      <c r="Z134" s="83" t="s">
        <v>135</v>
      </c>
      <c r="AA134" s="37" t="s">
        <v>223</v>
      </c>
    </row>
    <row r="135" spans="1:27" s="46" customFormat="1" ht="21.6" customHeight="1">
      <c r="A135" s="147" t="s">
        <v>145</v>
      </c>
      <c r="B135" s="148"/>
      <c r="C135" s="148"/>
      <c r="D135" s="149"/>
      <c r="E135" s="58" t="s">
        <v>146</v>
      </c>
      <c r="F135" s="135" t="s">
        <v>230</v>
      </c>
      <c r="G135" s="136"/>
      <c r="H135" s="136"/>
      <c r="I135" s="136"/>
      <c r="J135" s="136"/>
      <c r="K135" s="136"/>
      <c r="L135" s="136"/>
      <c r="M135" s="136"/>
      <c r="N135" s="136"/>
      <c r="O135" s="136"/>
      <c r="P135" s="136"/>
      <c r="Q135" s="136"/>
      <c r="R135" s="136"/>
      <c r="S135" s="136"/>
      <c r="T135" s="136"/>
      <c r="U135" s="137"/>
      <c r="V135" s="138">
        <v>10465</v>
      </c>
      <c r="W135" s="139"/>
      <c r="X135" s="140"/>
      <c r="Y135" s="82"/>
      <c r="Z135" s="83" t="s">
        <v>135</v>
      </c>
      <c r="AA135" s="37" t="s">
        <v>223</v>
      </c>
    </row>
    <row r="136" spans="1:27" s="46" customFormat="1" ht="12" customHeight="1">
      <c r="A136" s="147" t="s">
        <v>231</v>
      </c>
      <c r="B136" s="148"/>
      <c r="C136" s="148"/>
      <c r="D136" s="149"/>
      <c r="E136" s="58" t="s">
        <v>38</v>
      </c>
      <c r="F136" s="135" t="s">
        <v>232</v>
      </c>
      <c r="G136" s="136"/>
      <c r="H136" s="136"/>
      <c r="I136" s="136"/>
      <c r="J136" s="136"/>
      <c r="K136" s="136"/>
      <c r="L136" s="136"/>
      <c r="M136" s="136"/>
      <c r="N136" s="136"/>
      <c r="O136" s="136"/>
      <c r="P136" s="136"/>
      <c r="Q136" s="136"/>
      <c r="R136" s="136"/>
      <c r="S136" s="136"/>
      <c r="T136" s="136"/>
      <c r="U136" s="137"/>
      <c r="V136" s="138">
        <v>5100</v>
      </c>
      <c r="W136" s="139"/>
      <c r="X136" s="140"/>
      <c r="Y136" s="82"/>
      <c r="Z136" s="83" t="s">
        <v>135</v>
      </c>
      <c r="AA136" s="37" t="s">
        <v>223</v>
      </c>
    </row>
    <row r="137" spans="1:27" s="46" customFormat="1">
      <c r="A137" s="147" t="s">
        <v>191</v>
      </c>
      <c r="B137" s="148"/>
      <c r="C137" s="148"/>
      <c r="D137" s="149"/>
      <c r="E137" s="58" t="s">
        <v>192</v>
      </c>
      <c r="F137" s="135" t="s">
        <v>233</v>
      </c>
      <c r="G137" s="136"/>
      <c r="H137" s="136"/>
      <c r="I137" s="136"/>
      <c r="J137" s="136"/>
      <c r="K137" s="136"/>
      <c r="L137" s="136"/>
      <c r="M137" s="136"/>
      <c r="N137" s="136"/>
      <c r="O137" s="136"/>
      <c r="P137" s="136"/>
      <c r="Q137" s="136"/>
      <c r="R137" s="136"/>
      <c r="S137" s="136"/>
      <c r="T137" s="136"/>
      <c r="U137" s="137"/>
      <c r="V137" s="138">
        <v>271</v>
      </c>
      <c r="W137" s="139"/>
      <c r="X137" s="140"/>
      <c r="Y137" s="82"/>
      <c r="Z137" s="83" t="s">
        <v>135</v>
      </c>
      <c r="AA137" s="85" t="s">
        <v>223</v>
      </c>
    </row>
    <row r="138" spans="1:27" s="46" customFormat="1">
      <c r="A138" s="147" t="s">
        <v>234</v>
      </c>
      <c r="B138" s="148"/>
      <c r="C138" s="148"/>
      <c r="D138" s="149"/>
      <c r="E138" s="65" t="s">
        <v>235</v>
      </c>
      <c r="F138" s="135" t="s">
        <v>238</v>
      </c>
      <c r="G138" s="136"/>
      <c r="H138" s="136"/>
      <c r="I138" s="136"/>
      <c r="J138" s="136"/>
      <c r="K138" s="136"/>
      <c r="L138" s="136"/>
      <c r="M138" s="136"/>
      <c r="N138" s="136"/>
      <c r="O138" s="136"/>
      <c r="P138" s="136"/>
      <c r="Q138" s="136"/>
      <c r="R138" s="136"/>
      <c r="S138" s="136"/>
      <c r="T138" s="136"/>
      <c r="U138" s="137"/>
      <c r="V138" s="150">
        <v>255.7</v>
      </c>
      <c r="W138" s="151"/>
      <c r="X138" s="152"/>
      <c r="Y138" s="31"/>
      <c r="Z138" s="78" t="s">
        <v>135</v>
      </c>
      <c r="AA138" s="30" t="s">
        <v>237</v>
      </c>
    </row>
    <row r="139" spans="1:27" s="46" customFormat="1" ht="10.199999999999999" customHeight="1">
      <c r="A139" s="147" t="s">
        <v>127</v>
      </c>
      <c r="B139" s="148"/>
      <c r="C139" s="148"/>
      <c r="D139" s="149"/>
      <c r="E139" s="44">
        <v>9.6999999999999993</v>
      </c>
      <c r="F139" s="135" t="s">
        <v>241</v>
      </c>
      <c r="G139" s="136"/>
      <c r="H139" s="136"/>
      <c r="I139" s="136"/>
      <c r="J139" s="136"/>
      <c r="K139" s="136"/>
      <c r="L139" s="136"/>
      <c r="M139" s="136"/>
      <c r="N139" s="136"/>
      <c r="O139" s="136"/>
      <c r="P139" s="136"/>
      <c r="Q139" s="136"/>
      <c r="R139" s="136"/>
      <c r="S139" s="136"/>
      <c r="T139" s="136"/>
      <c r="U139" s="137"/>
      <c r="V139" s="138"/>
      <c r="W139" s="139"/>
      <c r="X139" s="140"/>
      <c r="Y139" s="31" t="s">
        <v>135</v>
      </c>
      <c r="Z139" s="31"/>
      <c r="AA139" s="57" t="s">
        <v>240</v>
      </c>
    </row>
    <row r="140" spans="1:27" s="46" customFormat="1" ht="12.75" customHeight="1">
      <c r="A140" s="132" t="s">
        <v>242</v>
      </c>
      <c r="B140" s="133" t="s">
        <v>242</v>
      </c>
      <c r="C140" s="133" t="s">
        <v>242</v>
      </c>
      <c r="D140" s="134" t="s">
        <v>242</v>
      </c>
      <c r="E140" s="86" t="s">
        <v>243</v>
      </c>
      <c r="F140" s="147" t="s">
        <v>263</v>
      </c>
      <c r="G140" s="148"/>
      <c r="H140" s="148"/>
      <c r="I140" s="148"/>
      <c r="J140" s="148"/>
      <c r="K140" s="148"/>
      <c r="L140" s="148"/>
      <c r="M140" s="148"/>
      <c r="N140" s="148"/>
      <c r="O140" s="148"/>
      <c r="P140" s="148"/>
      <c r="Q140" s="148"/>
      <c r="R140" s="148"/>
      <c r="S140" s="148"/>
      <c r="T140" s="148"/>
      <c r="U140" s="149"/>
      <c r="V140" s="138"/>
      <c r="W140" s="139"/>
      <c r="X140" s="140"/>
      <c r="Y140" s="31"/>
      <c r="Z140" s="31" t="str">
        <f>'[1]Лист 2'!$T$14</f>
        <v>+</v>
      </c>
      <c r="AA140" s="37" t="s">
        <v>262</v>
      </c>
    </row>
    <row r="141" spans="1:27" s="46" customFormat="1" ht="12.75" customHeight="1">
      <c r="A141" s="132" t="s">
        <v>244</v>
      </c>
      <c r="B141" s="133" t="s">
        <v>244</v>
      </c>
      <c r="C141" s="133" t="s">
        <v>244</v>
      </c>
      <c r="D141" s="134" t="s">
        <v>244</v>
      </c>
      <c r="E141" s="86" t="s">
        <v>245</v>
      </c>
      <c r="F141" s="135" t="str">
        <f>'[1]Лист 2'!$D$14</f>
        <v xml:space="preserve">Обласна ДЮСШ вул. Уласа  Самчука  8 </v>
      </c>
      <c r="G141" s="136"/>
      <c r="H141" s="136"/>
      <c r="I141" s="136"/>
      <c r="J141" s="136"/>
      <c r="K141" s="136"/>
      <c r="L141" s="136"/>
      <c r="M141" s="136"/>
      <c r="N141" s="136"/>
      <c r="O141" s="136"/>
      <c r="P141" s="136"/>
      <c r="Q141" s="136"/>
      <c r="R141" s="136"/>
      <c r="S141" s="136"/>
      <c r="T141" s="136"/>
      <c r="U141" s="137"/>
      <c r="V141" s="144" t="s">
        <v>264</v>
      </c>
      <c r="W141" s="145"/>
      <c r="X141" s="146"/>
      <c r="Y141" s="31"/>
      <c r="Z141" s="31" t="str">
        <f>'[1]Лист 2'!$T$14</f>
        <v>+</v>
      </c>
      <c r="AA141" s="37" t="s">
        <v>262</v>
      </c>
    </row>
    <row r="142" spans="1:27" s="46" customFormat="1" ht="12.75" customHeight="1">
      <c r="A142" s="132" t="s">
        <v>246</v>
      </c>
      <c r="B142" s="133" t="s">
        <v>246</v>
      </c>
      <c r="C142" s="133" t="s">
        <v>246</v>
      </c>
      <c r="D142" s="134" t="s">
        <v>246</v>
      </c>
      <c r="E142" s="86" t="s">
        <v>247</v>
      </c>
      <c r="F142" s="147" t="s">
        <v>265</v>
      </c>
      <c r="G142" s="148"/>
      <c r="H142" s="148"/>
      <c r="I142" s="148"/>
      <c r="J142" s="148"/>
      <c r="K142" s="148"/>
      <c r="L142" s="148"/>
      <c r="M142" s="148"/>
      <c r="N142" s="148"/>
      <c r="O142" s="148"/>
      <c r="P142" s="148"/>
      <c r="Q142" s="148"/>
      <c r="R142" s="148"/>
      <c r="S142" s="148"/>
      <c r="T142" s="148"/>
      <c r="U142" s="149"/>
      <c r="V142" s="144" t="s">
        <v>266</v>
      </c>
      <c r="W142" s="145"/>
      <c r="X142" s="146"/>
      <c r="Y142" s="31"/>
      <c r="Z142" s="31" t="str">
        <f>'[1]Лист 2'!$T$14</f>
        <v>+</v>
      </c>
      <c r="AA142" s="37" t="s">
        <v>262</v>
      </c>
    </row>
    <row r="143" spans="1:27" s="46" customFormat="1" ht="12.75" customHeight="1">
      <c r="A143" s="132" t="s">
        <v>248</v>
      </c>
      <c r="B143" s="133" t="s">
        <v>248</v>
      </c>
      <c r="C143" s="133" t="s">
        <v>248</v>
      </c>
      <c r="D143" s="134" t="s">
        <v>248</v>
      </c>
      <c r="E143" s="86" t="s">
        <v>249</v>
      </c>
      <c r="F143" s="135" t="str">
        <f>'[1]Лист 2'!$D$16</f>
        <v>Парк Знесіння</v>
      </c>
      <c r="G143" s="136"/>
      <c r="H143" s="136"/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7"/>
      <c r="V143" s="138"/>
      <c r="W143" s="139"/>
      <c r="X143" s="140"/>
      <c r="Y143" s="31"/>
      <c r="Z143" s="31" t="str">
        <f>'[1]Лист 2'!$T$14</f>
        <v>+</v>
      </c>
      <c r="AA143" s="37" t="s">
        <v>262</v>
      </c>
    </row>
    <row r="144" spans="1:27" s="46" customFormat="1" ht="12.75" customHeight="1">
      <c r="A144" s="132" t="s">
        <v>250</v>
      </c>
      <c r="B144" s="133" t="s">
        <v>250</v>
      </c>
      <c r="C144" s="133" t="s">
        <v>250</v>
      </c>
      <c r="D144" s="134" t="s">
        <v>250</v>
      </c>
      <c r="E144" s="86" t="s">
        <v>251</v>
      </c>
      <c r="F144" s="135" t="str">
        <f>'[1]Лист 2'!$H$24</f>
        <v>ЛВПУД                                        вул.Пимоненка 15</v>
      </c>
      <c r="G144" s="136"/>
      <c r="H144" s="136"/>
      <c r="I144" s="136"/>
      <c r="J144" s="136"/>
      <c r="K144" s="136"/>
      <c r="L144" s="136"/>
      <c r="M144" s="136"/>
      <c r="N144" s="136"/>
      <c r="O144" s="136"/>
      <c r="P144" s="136"/>
      <c r="Q144" s="136"/>
      <c r="R144" s="136"/>
      <c r="S144" s="136"/>
      <c r="T144" s="136"/>
      <c r="U144" s="137"/>
      <c r="V144" s="138"/>
      <c r="W144" s="139"/>
      <c r="X144" s="140"/>
      <c r="Y144" s="31"/>
      <c r="Z144" s="31" t="str">
        <f>'[1]Лист 2'!$T$14</f>
        <v>+</v>
      </c>
      <c r="AA144" s="37" t="s">
        <v>262</v>
      </c>
    </row>
    <row r="145" spans="1:27" s="46" customFormat="1" ht="12.75" customHeight="1">
      <c r="A145" s="132" t="s">
        <v>252</v>
      </c>
      <c r="B145" s="133" t="s">
        <v>252</v>
      </c>
      <c r="C145" s="133" t="s">
        <v>252</v>
      </c>
      <c r="D145" s="134" t="s">
        <v>252</v>
      </c>
      <c r="E145" s="86" t="s">
        <v>253</v>
      </c>
      <c r="F145" s="141" t="s">
        <v>267</v>
      </c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3"/>
      <c r="V145" s="144" t="s">
        <v>268</v>
      </c>
      <c r="W145" s="145"/>
      <c r="X145" s="146"/>
      <c r="Y145" s="31"/>
      <c r="Z145" s="31" t="str">
        <f>'[1]Лист 2'!$T$14</f>
        <v>+</v>
      </c>
      <c r="AA145" s="37" t="s">
        <v>262</v>
      </c>
    </row>
    <row r="146" spans="1:27" s="46" customFormat="1" ht="12.75" customHeight="1">
      <c r="A146" s="132" t="s">
        <v>254</v>
      </c>
      <c r="B146" s="133" t="s">
        <v>254</v>
      </c>
      <c r="C146" s="133" t="s">
        <v>254</v>
      </c>
      <c r="D146" s="134" t="s">
        <v>254</v>
      </c>
      <c r="E146" s="86" t="s">
        <v>255</v>
      </c>
      <c r="F146" s="135" t="s">
        <v>269</v>
      </c>
      <c r="G146" s="136"/>
      <c r="H146" s="136"/>
      <c r="I146" s="136"/>
      <c r="J146" s="136"/>
      <c r="K146" s="136"/>
      <c r="L146" s="136"/>
      <c r="M146" s="136"/>
      <c r="N146" s="136"/>
      <c r="O146" s="136"/>
      <c r="P146" s="136"/>
      <c r="Q146" s="136"/>
      <c r="R146" s="136"/>
      <c r="S146" s="136"/>
      <c r="T146" s="136"/>
      <c r="U146" s="137"/>
      <c r="V146" s="138"/>
      <c r="W146" s="139"/>
      <c r="X146" s="140"/>
      <c r="Y146" s="31"/>
      <c r="Z146" s="31" t="str">
        <f>'[1]Лист 2'!$T$14</f>
        <v>+</v>
      </c>
      <c r="AA146" s="37" t="s">
        <v>262</v>
      </c>
    </row>
    <row r="147" spans="1:27" s="46" customFormat="1" ht="12.75" customHeight="1">
      <c r="A147" s="132" t="s">
        <v>256</v>
      </c>
      <c r="B147" s="133" t="s">
        <v>256</v>
      </c>
      <c r="C147" s="133" t="s">
        <v>256</v>
      </c>
      <c r="D147" s="134" t="s">
        <v>256</v>
      </c>
      <c r="E147" s="86" t="s">
        <v>257</v>
      </c>
      <c r="F147" s="135" t="s">
        <v>270</v>
      </c>
      <c r="G147" s="136"/>
      <c r="H147" s="136"/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7"/>
      <c r="V147" s="138"/>
      <c r="W147" s="139"/>
      <c r="X147" s="140"/>
      <c r="Y147" s="31"/>
      <c r="Z147" s="31" t="str">
        <f>'[1]Лист 2'!$T$14</f>
        <v>+</v>
      </c>
      <c r="AA147" s="37" t="s">
        <v>262</v>
      </c>
    </row>
    <row r="148" spans="1:27" s="46" customFormat="1" ht="11.25" customHeight="1">
      <c r="A148" s="132" t="s">
        <v>258</v>
      </c>
      <c r="B148" s="133" t="s">
        <v>258</v>
      </c>
      <c r="C148" s="133" t="s">
        <v>258</v>
      </c>
      <c r="D148" s="134" t="s">
        <v>258</v>
      </c>
      <c r="E148" s="86" t="s">
        <v>259</v>
      </c>
      <c r="F148" s="135" t="s">
        <v>271</v>
      </c>
      <c r="G148" s="136"/>
      <c r="H148" s="136"/>
      <c r="I148" s="136"/>
      <c r="J148" s="136"/>
      <c r="K148" s="136"/>
      <c r="L148" s="136"/>
      <c r="M148" s="136"/>
      <c r="N148" s="136"/>
      <c r="O148" s="136"/>
      <c r="P148" s="136"/>
      <c r="Q148" s="136"/>
      <c r="R148" s="136"/>
      <c r="S148" s="136"/>
      <c r="T148" s="136"/>
      <c r="U148" s="137"/>
      <c r="V148" s="138"/>
      <c r="W148" s="139"/>
      <c r="X148" s="140"/>
      <c r="Y148" s="31"/>
      <c r="Z148" s="31" t="str">
        <f>'[1]Лист 2'!$T$14</f>
        <v>+</v>
      </c>
      <c r="AA148" s="37" t="s">
        <v>262</v>
      </c>
    </row>
    <row r="149" spans="1:27" s="46" customFormat="1" ht="11.25" customHeight="1">
      <c r="A149" s="132" t="s">
        <v>260</v>
      </c>
      <c r="B149" s="133" t="s">
        <v>260</v>
      </c>
      <c r="C149" s="133" t="s">
        <v>260</v>
      </c>
      <c r="D149" s="134" t="s">
        <v>260</v>
      </c>
      <c r="E149" s="86" t="s">
        <v>261</v>
      </c>
      <c r="F149" s="141" t="s">
        <v>267</v>
      </c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3"/>
      <c r="V149" s="138"/>
      <c r="W149" s="139"/>
      <c r="X149" s="140"/>
      <c r="Y149" s="31"/>
      <c r="Z149" s="31" t="str">
        <f>'[1]Лист 2'!$T$14</f>
        <v>+</v>
      </c>
      <c r="AA149" s="37" t="s">
        <v>262</v>
      </c>
    </row>
    <row r="150" spans="1:27" s="46" customFormat="1" ht="13.2" customHeight="1">
      <c r="A150" s="147" t="s">
        <v>191</v>
      </c>
      <c r="B150" s="148"/>
      <c r="C150" s="148"/>
      <c r="D150" s="149"/>
      <c r="E150" s="44" t="s">
        <v>278</v>
      </c>
      <c r="F150" s="147" t="s">
        <v>340</v>
      </c>
      <c r="G150" s="148"/>
      <c r="H150" s="148"/>
      <c r="I150" s="148"/>
      <c r="J150" s="148"/>
      <c r="K150" s="148"/>
      <c r="L150" s="148"/>
      <c r="M150" s="148"/>
      <c r="N150" s="148"/>
      <c r="O150" s="148"/>
      <c r="P150" s="148"/>
      <c r="Q150" s="148"/>
      <c r="R150" s="148"/>
      <c r="S150" s="148"/>
      <c r="T150" s="148"/>
      <c r="U150" s="149"/>
      <c r="V150" s="41"/>
      <c r="W150" s="42">
        <v>56.7</v>
      </c>
      <c r="X150" s="43"/>
      <c r="Y150" s="31"/>
      <c r="Z150" s="31" t="s">
        <v>341</v>
      </c>
      <c r="AA150" s="33" t="s">
        <v>274</v>
      </c>
    </row>
    <row r="151" spans="1:27" s="46" customFormat="1" ht="13.2" customHeight="1">
      <c r="A151" s="147" t="s">
        <v>342</v>
      </c>
      <c r="B151" s="148"/>
      <c r="C151" s="148"/>
      <c r="D151" s="149"/>
      <c r="E151" s="284" t="s">
        <v>277</v>
      </c>
      <c r="F151" s="147" t="s">
        <v>343</v>
      </c>
      <c r="G151" s="148"/>
      <c r="H151" s="148"/>
      <c r="I151" s="148"/>
      <c r="J151" s="148"/>
      <c r="K151" s="148"/>
      <c r="L151" s="148"/>
      <c r="M151" s="148"/>
      <c r="N151" s="148"/>
      <c r="O151" s="148"/>
      <c r="P151" s="148"/>
      <c r="Q151" s="148"/>
      <c r="R151" s="148"/>
      <c r="S151" s="148"/>
      <c r="T151" s="148"/>
      <c r="U151" s="149"/>
      <c r="V151" s="41"/>
      <c r="W151" s="42">
        <v>274.3</v>
      </c>
      <c r="X151" s="43"/>
      <c r="Y151" s="31"/>
      <c r="Z151" s="31" t="s">
        <v>341</v>
      </c>
      <c r="AA151" s="33" t="s">
        <v>274</v>
      </c>
    </row>
    <row r="152" spans="1:27" s="33" customFormat="1" ht="15.75" customHeight="1">
      <c r="A152" s="147" t="s">
        <v>180</v>
      </c>
      <c r="B152" s="148"/>
      <c r="C152" s="148"/>
      <c r="D152" s="149"/>
      <c r="E152" s="44" t="s">
        <v>273</v>
      </c>
      <c r="F152" s="135" t="s">
        <v>344</v>
      </c>
      <c r="G152" s="136"/>
      <c r="H152" s="136"/>
      <c r="I152" s="136"/>
      <c r="J152" s="136"/>
      <c r="K152" s="136"/>
      <c r="L152" s="136"/>
      <c r="M152" s="136"/>
      <c r="N152" s="136"/>
      <c r="O152" s="136"/>
      <c r="P152" s="136"/>
      <c r="Q152" s="136"/>
      <c r="R152" s="136"/>
      <c r="S152" s="136"/>
      <c r="T152" s="136"/>
      <c r="U152" s="137"/>
      <c r="V152" s="41"/>
      <c r="W152" s="42">
        <v>220</v>
      </c>
      <c r="X152" s="43"/>
      <c r="Y152" s="31"/>
      <c r="Z152" s="31" t="s">
        <v>341</v>
      </c>
      <c r="AA152" s="33" t="s">
        <v>274</v>
      </c>
    </row>
    <row r="153" spans="1:27" s="33" customFormat="1" ht="15" customHeight="1">
      <c r="A153" s="147" t="s">
        <v>167</v>
      </c>
      <c r="B153" s="148"/>
      <c r="C153" s="148"/>
      <c r="D153" s="149"/>
      <c r="E153" s="44" t="s">
        <v>277</v>
      </c>
      <c r="F153" s="147" t="s">
        <v>345</v>
      </c>
      <c r="G153" s="148"/>
      <c r="H153" s="148"/>
      <c r="I153" s="148"/>
      <c r="J153" s="148"/>
      <c r="K153" s="148"/>
      <c r="L153" s="148"/>
      <c r="M153" s="148"/>
      <c r="N153" s="148"/>
      <c r="O153" s="148"/>
      <c r="P153" s="148"/>
      <c r="Q153" s="148"/>
      <c r="R153" s="148"/>
      <c r="S153" s="148"/>
      <c r="T153" s="148"/>
      <c r="U153" s="149"/>
      <c r="V153" s="285"/>
      <c r="W153" s="286">
        <v>391.2</v>
      </c>
      <c r="X153" s="287"/>
      <c r="Y153" s="31"/>
      <c r="Z153" s="31" t="s">
        <v>341</v>
      </c>
      <c r="AA153" s="33" t="s">
        <v>274</v>
      </c>
    </row>
    <row r="154" spans="1:27" s="33" customFormat="1" ht="15" customHeight="1">
      <c r="A154" s="147" t="s">
        <v>39</v>
      </c>
      <c r="B154" s="148"/>
      <c r="C154" s="148"/>
      <c r="D154" s="149"/>
      <c r="E154" s="44" t="s">
        <v>276</v>
      </c>
      <c r="F154" s="147" t="s">
        <v>346</v>
      </c>
      <c r="G154" s="148"/>
      <c r="H154" s="148"/>
      <c r="I154" s="148"/>
      <c r="J154" s="148"/>
      <c r="K154" s="148"/>
      <c r="L154" s="148"/>
      <c r="M154" s="148"/>
      <c r="N154" s="148"/>
      <c r="O154" s="148"/>
      <c r="P154" s="148"/>
      <c r="Q154" s="148"/>
      <c r="R154" s="148"/>
      <c r="S154" s="148"/>
      <c r="T154" s="148"/>
      <c r="U154" s="149"/>
      <c r="V154" s="285"/>
      <c r="W154" s="286">
        <v>160</v>
      </c>
      <c r="X154" s="287"/>
      <c r="Y154" s="31"/>
      <c r="Z154" s="31" t="s">
        <v>341</v>
      </c>
      <c r="AA154" s="33" t="s">
        <v>274</v>
      </c>
    </row>
    <row r="155" spans="1:27" s="33" customFormat="1" ht="15.75" customHeight="1">
      <c r="A155" s="147" t="s">
        <v>180</v>
      </c>
      <c r="B155" s="148"/>
      <c r="C155" s="148"/>
      <c r="D155" s="149"/>
      <c r="E155" s="44" t="s">
        <v>273</v>
      </c>
      <c r="F155" s="147" t="s">
        <v>347</v>
      </c>
      <c r="G155" s="148"/>
      <c r="H155" s="148"/>
      <c r="I155" s="148"/>
      <c r="J155" s="148"/>
      <c r="K155" s="148"/>
      <c r="L155" s="148"/>
      <c r="M155" s="148"/>
      <c r="N155" s="148"/>
      <c r="O155" s="148"/>
      <c r="P155" s="148"/>
      <c r="Q155" s="148"/>
      <c r="R155" s="148"/>
      <c r="S155" s="148"/>
      <c r="T155" s="148"/>
      <c r="U155" s="149"/>
      <c r="V155" s="285"/>
      <c r="W155" s="286">
        <v>790.4</v>
      </c>
      <c r="X155" s="287"/>
      <c r="Y155" s="31"/>
      <c r="Z155" s="31" t="s">
        <v>341</v>
      </c>
      <c r="AA155" s="33" t="s">
        <v>274</v>
      </c>
    </row>
    <row r="156" spans="1:27" s="33" customFormat="1" ht="13.2" customHeight="1">
      <c r="A156" s="147" t="s">
        <v>348</v>
      </c>
      <c r="B156" s="148"/>
      <c r="C156" s="148"/>
      <c r="D156" s="149"/>
      <c r="E156" s="44" t="s">
        <v>275</v>
      </c>
      <c r="F156" s="147" t="s">
        <v>349</v>
      </c>
      <c r="G156" s="148"/>
      <c r="H156" s="148"/>
      <c r="I156" s="148"/>
      <c r="J156" s="148"/>
      <c r="K156" s="148"/>
      <c r="L156" s="148"/>
      <c r="M156" s="148"/>
      <c r="N156" s="148"/>
      <c r="O156" s="148"/>
      <c r="P156" s="148"/>
      <c r="Q156" s="148"/>
      <c r="R156" s="148"/>
      <c r="S156" s="148"/>
      <c r="T156" s="148"/>
      <c r="U156" s="149"/>
      <c r="V156" s="285"/>
      <c r="W156" s="286">
        <v>380</v>
      </c>
      <c r="X156" s="287"/>
      <c r="Y156" s="31"/>
      <c r="Z156" s="31" t="s">
        <v>341</v>
      </c>
      <c r="AA156" s="33" t="s">
        <v>274</v>
      </c>
    </row>
    <row r="157" spans="1:27" s="33" customFormat="1" ht="12.75" customHeight="1">
      <c r="A157" s="147" t="s">
        <v>167</v>
      </c>
      <c r="B157" s="148"/>
      <c r="C157" s="148"/>
      <c r="D157" s="149"/>
      <c r="E157" s="44" t="s">
        <v>277</v>
      </c>
      <c r="F157" s="147" t="s">
        <v>350</v>
      </c>
      <c r="G157" s="148"/>
      <c r="H157" s="148"/>
      <c r="I157" s="148"/>
      <c r="J157" s="148"/>
      <c r="K157" s="148"/>
      <c r="L157" s="148"/>
      <c r="M157" s="148"/>
      <c r="N157" s="148"/>
      <c r="O157" s="148"/>
      <c r="P157" s="148"/>
      <c r="Q157" s="148"/>
      <c r="R157" s="148"/>
      <c r="S157" s="148"/>
      <c r="T157" s="148"/>
      <c r="U157" s="149"/>
      <c r="V157" s="285"/>
      <c r="W157" s="286">
        <v>160</v>
      </c>
      <c r="X157" s="287"/>
      <c r="Y157" s="31"/>
      <c r="Z157" s="31" t="s">
        <v>341</v>
      </c>
      <c r="AA157" s="33" t="s">
        <v>274</v>
      </c>
    </row>
    <row r="158" spans="1:27" s="33" customFormat="1" ht="12.75" customHeight="1">
      <c r="A158" s="147" t="s">
        <v>167</v>
      </c>
      <c r="B158" s="148"/>
      <c r="C158" s="148"/>
      <c r="D158" s="149"/>
      <c r="E158" s="44" t="s">
        <v>277</v>
      </c>
      <c r="F158" s="147" t="s">
        <v>351</v>
      </c>
      <c r="G158" s="148"/>
      <c r="H158" s="148"/>
      <c r="I158" s="148"/>
      <c r="J158" s="148"/>
      <c r="K158" s="148"/>
      <c r="L158" s="148"/>
      <c r="M158" s="148"/>
      <c r="N158" s="148"/>
      <c r="O158" s="148"/>
      <c r="P158" s="148"/>
      <c r="Q158" s="148"/>
      <c r="R158" s="148"/>
      <c r="S158" s="148"/>
      <c r="T158" s="148"/>
      <c r="U158" s="149"/>
      <c r="V158" s="285"/>
      <c r="W158" s="286">
        <v>200</v>
      </c>
      <c r="X158" s="287"/>
      <c r="Y158" s="31"/>
      <c r="Z158" s="31" t="s">
        <v>341</v>
      </c>
      <c r="AA158" s="33" t="s">
        <v>274</v>
      </c>
    </row>
    <row r="159" spans="1:27" s="33" customFormat="1">
      <c r="A159" s="147" t="s">
        <v>191</v>
      </c>
      <c r="B159" s="148"/>
      <c r="C159" s="148"/>
      <c r="D159" s="149"/>
      <c r="E159" s="44" t="s">
        <v>278</v>
      </c>
      <c r="F159" s="135" t="s">
        <v>352</v>
      </c>
      <c r="G159" s="136"/>
      <c r="H159" s="136"/>
      <c r="I159" s="136"/>
      <c r="J159" s="136"/>
      <c r="K159" s="136"/>
      <c r="L159" s="136"/>
      <c r="M159" s="136"/>
      <c r="N159" s="136"/>
      <c r="O159" s="136"/>
      <c r="P159" s="136"/>
      <c r="Q159" s="136"/>
      <c r="R159" s="136"/>
      <c r="S159" s="136"/>
      <c r="T159" s="136"/>
      <c r="U159" s="137"/>
      <c r="V159" s="285"/>
      <c r="W159" s="286">
        <v>164</v>
      </c>
      <c r="X159" s="287"/>
      <c r="Y159" s="31" t="s">
        <v>341</v>
      </c>
      <c r="Z159" s="31" t="s">
        <v>341</v>
      </c>
      <c r="AA159" s="33" t="s">
        <v>274</v>
      </c>
    </row>
    <row r="160" spans="1:27" s="46" customFormat="1">
      <c r="A160" s="147" t="s">
        <v>35</v>
      </c>
      <c r="B160" s="148"/>
      <c r="C160" s="148"/>
      <c r="D160" s="149"/>
      <c r="E160" s="58" t="s">
        <v>36</v>
      </c>
      <c r="F160" s="135" t="s">
        <v>353</v>
      </c>
      <c r="G160" s="136"/>
      <c r="H160" s="136"/>
      <c r="I160" s="136"/>
      <c r="J160" s="136"/>
      <c r="K160" s="136"/>
      <c r="L160" s="136"/>
      <c r="M160" s="136"/>
      <c r="N160" s="136"/>
      <c r="O160" s="136"/>
      <c r="P160" s="136"/>
      <c r="Q160" s="136"/>
      <c r="R160" s="136"/>
      <c r="S160" s="136"/>
      <c r="T160" s="136"/>
      <c r="U160" s="137"/>
      <c r="V160" s="138">
        <v>1150</v>
      </c>
      <c r="W160" s="139"/>
      <c r="X160" s="140"/>
      <c r="Y160" s="31"/>
      <c r="Z160" s="31" t="s">
        <v>135</v>
      </c>
      <c r="AA160" s="57" t="s">
        <v>280</v>
      </c>
    </row>
    <row r="161" spans="1:27" s="46" customFormat="1">
      <c r="A161" s="147" t="s">
        <v>281</v>
      </c>
      <c r="B161" s="148"/>
      <c r="C161" s="148"/>
      <c r="D161" s="149"/>
      <c r="E161" s="35" t="s">
        <v>282</v>
      </c>
      <c r="F161" s="135" t="s">
        <v>354</v>
      </c>
      <c r="G161" s="136"/>
      <c r="H161" s="136"/>
      <c r="I161" s="136"/>
      <c r="J161" s="136"/>
      <c r="K161" s="136"/>
      <c r="L161" s="136"/>
      <c r="M161" s="136"/>
      <c r="N161" s="136"/>
      <c r="O161" s="136"/>
      <c r="P161" s="136"/>
      <c r="Q161" s="136"/>
      <c r="R161" s="136"/>
      <c r="S161" s="136"/>
      <c r="T161" s="136"/>
      <c r="U161" s="137"/>
      <c r="V161" s="138">
        <v>65000</v>
      </c>
      <c r="W161" s="139"/>
      <c r="X161" s="140"/>
      <c r="Y161" s="31"/>
      <c r="Z161" s="31" t="s">
        <v>135</v>
      </c>
      <c r="AA161" s="57" t="s">
        <v>280</v>
      </c>
    </row>
    <row r="162" spans="1:27" s="33" customFormat="1" ht="15.75" customHeight="1">
      <c r="A162" s="147" t="s">
        <v>283</v>
      </c>
      <c r="B162" s="148"/>
      <c r="C162" s="148"/>
      <c r="D162" s="149"/>
      <c r="E162" s="35" t="s">
        <v>284</v>
      </c>
      <c r="F162" s="135" t="s">
        <v>355</v>
      </c>
      <c r="G162" s="136"/>
      <c r="H162" s="136"/>
      <c r="I162" s="136"/>
      <c r="J162" s="136"/>
      <c r="K162" s="136"/>
      <c r="L162" s="136"/>
      <c r="M162" s="136"/>
      <c r="N162" s="136"/>
      <c r="O162" s="136"/>
      <c r="P162" s="136"/>
      <c r="Q162" s="136"/>
      <c r="R162" s="136"/>
      <c r="S162" s="136"/>
      <c r="T162" s="136"/>
      <c r="U162" s="137"/>
      <c r="V162" s="138">
        <v>759.6</v>
      </c>
      <c r="W162" s="139"/>
      <c r="X162" s="140"/>
      <c r="Y162" s="31"/>
      <c r="Z162" s="31" t="s">
        <v>135</v>
      </c>
      <c r="AA162" s="57" t="s">
        <v>280</v>
      </c>
    </row>
    <row r="163" spans="1:27" s="33" customFormat="1" ht="15" customHeight="1">
      <c r="A163" s="147" t="s">
        <v>332</v>
      </c>
      <c r="B163" s="148"/>
      <c r="C163" s="148"/>
      <c r="D163" s="149"/>
      <c r="E163" s="35" t="s">
        <v>286</v>
      </c>
      <c r="F163" s="135" t="s">
        <v>356</v>
      </c>
      <c r="G163" s="136"/>
      <c r="H163" s="136"/>
      <c r="I163" s="136"/>
      <c r="J163" s="136"/>
      <c r="K163" s="136"/>
      <c r="L163" s="136"/>
      <c r="M163" s="136"/>
      <c r="N163" s="136"/>
      <c r="O163" s="136"/>
      <c r="P163" s="136"/>
      <c r="Q163" s="136"/>
      <c r="R163" s="136"/>
      <c r="S163" s="136"/>
      <c r="T163" s="136"/>
      <c r="U163" s="137"/>
      <c r="V163" s="138">
        <v>926</v>
      </c>
      <c r="W163" s="139"/>
      <c r="X163" s="140"/>
      <c r="Y163" s="31"/>
      <c r="Z163" s="31" t="s">
        <v>135</v>
      </c>
      <c r="AA163" s="57" t="s">
        <v>280</v>
      </c>
    </row>
    <row r="164" spans="1:27" s="46" customFormat="1" ht="18" customHeight="1">
      <c r="A164" s="147" t="s">
        <v>315</v>
      </c>
      <c r="B164" s="148"/>
      <c r="C164" s="148"/>
      <c r="D164" s="149"/>
      <c r="E164" s="241">
        <v>9.2899999999999991</v>
      </c>
      <c r="F164" s="135" t="s">
        <v>357</v>
      </c>
      <c r="G164" s="136"/>
      <c r="H164" s="136"/>
      <c r="I164" s="136"/>
      <c r="J164" s="136"/>
      <c r="K164" s="136"/>
      <c r="L164" s="136"/>
      <c r="M164" s="136"/>
      <c r="N164" s="136"/>
      <c r="O164" s="136"/>
      <c r="P164" s="136"/>
      <c r="Q164" s="136"/>
      <c r="R164" s="136"/>
      <c r="S164" s="136"/>
      <c r="T164" s="136"/>
      <c r="U164" s="137"/>
      <c r="V164" s="144">
        <v>3296</v>
      </c>
      <c r="W164" s="145"/>
      <c r="X164" s="146"/>
      <c r="Y164" s="31"/>
      <c r="Z164" s="31" t="s">
        <v>135</v>
      </c>
      <c r="AA164" s="37" t="s">
        <v>287</v>
      </c>
    </row>
    <row r="165" spans="1:27" s="46" customFormat="1" ht="16.8" customHeight="1">
      <c r="A165" s="147" t="s">
        <v>315</v>
      </c>
      <c r="B165" s="148"/>
      <c r="C165" s="148"/>
      <c r="D165" s="149"/>
      <c r="E165" s="241">
        <v>9.2899999999999991</v>
      </c>
      <c r="F165" s="135" t="s">
        <v>358</v>
      </c>
      <c r="G165" s="136"/>
      <c r="H165" s="136"/>
      <c r="I165" s="136"/>
      <c r="J165" s="136"/>
      <c r="K165" s="136"/>
      <c r="L165" s="136"/>
      <c r="M165" s="136"/>
      <c r="N165" s="136"/>
      <c r="O165" s="136"/>
      <c r="P165" s="136"/>
      <c r="Q165" s="136"/>
      <c r="R165" s="136"/>
      <c r="S165" s="136"/>
      <c r="T165" s="136"/>
      <c r="U165" s="137"/>
      <c r="V165" s="144">
        <v>976</v>
      </c>
      <c r="W165" s="145"/>
      <c r="X165" s="146"/>
      <c r="Y165" s="31"/>
      <c r="Z165" s="31" t="s">
        <v>135</v>
      </c>
      <c r="AA165" s="37" t="s">
        <v>287</v>
      </c>
    </row>
    <row r="166" spans="1:27" s="46" customFormat="1" ht="15.6" customHeight="1">
      <c r="A166" s="147" t="s">
        <v>315</v>
      </c>
      <c r="B166" s="148"/>
      <c r="C166" s="148"/>
      <c r="D166" s="149"/>
      <c r="E166" s="241">
        <v>9.2899999999999991</v>
      </c>
      <c r="F166" s="135" t="s">
        <v>359</v>
      </c>
      <c r="G166" s="136"/>
      <c r="H166" s="136"/>
      <c r="I166" s="136"/>
      <c r="J166" s="136"/>
      <c r="K166" s="136"/>
      <c r="L166" s="136"/>
      <c r="M166" s="136"/>
      <c r="N166" s="136"/>
      <c r="O166" s="136"/>
      <c r="P166" s="136"/>
      <c r="Q166" s="136"/>
      <c r="R166" s="136"/>
      <c r="S166" s="136"/>
      <c r="T166" s="136"/>
      <c r="U166" s="137"/>
      <c r="V166" s="138">
        <v>272</v>
      </c>
      <c r="W166" s="139"/>
      <c r="X166" s="140"/>
      <c r="Y166" s="31"/>
      <c r="Z166" s="31" t="s">
        <v>135</v>
      </c>
      <c r="AA166" s="37" t="s">
        <v>287</v>
      </c>
    </row>
    <row r="167" spans="1:27" s="46" customFormat="1" ht="18" customHeight="1">
      <c r="A167" s="147" t="s">
        <v>315</v>
      </c>
      <c r="B167" s="148"/>
      <c r="C167" s="148"/>
      <c r="D167" s="149"/>
      <c r="E167" s="241">
        <v>9.2899999999999991</v>
      </c>
      <c r="F167" s="135" t="s">
        <v>360</v>
      </c>
      <c r="G167" s="136"/>
      <c r="H167" s="136"/>
      <c r="I167" s="136"/>
      <c r="J167" s="136"/>
      <c r="K167" s="136"/>
      <c r="L167" s="136"/>
      <c r="M167" s="136"/>
      <c r="N167" s="136"/>
      <c r="O167" s="136"/>
      <c r="P167" s="136"/>
      <c r="Q167" s="136"/>
      <c r="R167" s="136"/>
      <c r="S167" s="136"/>
      <c r="T167" s="136"/>
      <c r="U167" s="137"/>
      <c r="V167" s="138">
        <v>236</v>
      </c>
      <c r="W167" s="139"/>
      <c r="X167" s="140"/>
      <c r="Y167" s="31"/>
      <c r="Z167" s="31" t="s">
        <v>135</v>
      </c>
      <c r="AA167" s="37" t="s">
        <v>287</v>
      </c>
    </row>
    <row r="168" spans="1:27" s="46" customFormat="1" ht="18" customHeight="1">
      <c r="A168" s="147" t="s">
        <v>315</v>
      </c>
      <c r="B168" s="148"/>
      <c r="C168" s="148"/>
      <c r="D168" s="149"/>
      <c r="E168" s="241">
        <v>9.2899999999999991</v>
      </c>
      <c r="F168" s="135" t="s">
        <v>361</v>
      </c>
      <c r="G168" s="136"/>
      <c r="H168" s="136"/>
      <c r="I168" s="136"/>
      <c r="J168" s="136"/>
      <c r="K168" s="136"/>
      <c r="L168" s="136"/>
      <c r="M168" s="136"/>
      <c r="N168" s="136"/>
      <c r="O168" s="136"/>
      <c r="P168" s="136"/>
      <c r="Q168" s="136"/>
      <c r="R168" s="136"/>
      <c r="S168" s="136"/>
      <c r="T168" s="136"/>
      <c r="U168" s="137"/>
      <c r="V168" s="144">
        <v>300</v>
      </c>
      <c r="W168" s="145"/>
      <c r="X168" s="146"/>
      <c r="Y168" s="31"/>
      <c r="Z168" s="31" t="s">
        <v>135</v>
      </c>
      <c r="AA168" s="37" t="s">
        <v>287</v>
      </c>
    </row>
    <row r="169" spans="1:27" s="46" customFormat="1" ht="18" customHeight="1">
      <c r="A169" s="147" t="s">
        <v>315</v>
      </c>
      <c r="B169" s="148"/>
      <c r="C169" s="148"/>
      <c r="D169" s="149"/>
      <c r="E169" s="241">
        <v>9.2899999999999991</v>
      </c>
      <c r="F169" s="135" t="s">
        <v>362</v>
      </c>
      <c r="G169" s="136"/>
      <c r="H169" s="136"/>
      <c r="I169" s="136"/>
      <c r="J169" s="136"/>
      <c r="K169" s="136"/>
      <c r="L169" s="136"/>
      <c r="M169" s="136"/>
      <c r="N169" s="136"/>
      <c r="O169" s="136"/>
      <c r="P169" s="136"/>
      <c r="Q169" s="136"/>
      <c r="R169" s="136"/>
      <c r="S169" s="136"/>
      <c r="T169" s="136"/>
      <c r="U169" s="137"/>
      <c r="V169" s="138">
        <v>288</v>
      </c>
      <c r="W169" s="139"/>
      <c r="X169" s="140"/>
      <c r="Y169" s="31"/>
      <c r="Z169" s="31" t="s">
        <v>135</v>
      </c>
      <c r="AA169" s="37" t="s">
        <v>287</v>
      </c>
    </row>
    <row r="170" spans="1:27" s="46" customFormat="1" ht="16.8" customHeight="1">
      <c r="A170" s="147" t="s">
        <v>315</v>
      </c>
      <c r="B170" s="148"/>
      <c r="C170" s="148"/>
      <c r="D170" s="149"/>
      <c r="E170" s="241">
        <v>9.2899999999999991</v>
      </c>
      <c r="F170" s="135" t="s">
        <v>363</v>
      </c>
      <c r="G170" s="136"/>
      <c r="H170" s="136"/>
      <c r="I170" s="136"/>
      <c r="J170" s="136"/>
      <c r="K170" s="136"/>
      <c r="L170" s="136"/>
      <c r="M170" s="136"/>
      <c r="N170" s="136"/>
      <c r="O170" s="136"/>
      <c r="P170" s="136"/>
      <c r="Q170" s="136"/>
      <c r="R170" s="136"/>
      <c r="S170" s="136"/>
      <c r="T170" s="136"/>
      <c r="U170" s="137"/>
      <c r="V170" s="144">
        <v>43.2</v>
      </c>
      <c r="W170" s="145"/>
      <c r="X170" s="146"/>
      <c r="Y170" s="31"/>
      <c r="Z170" s="31" t="s">
        <v>135</v>
      </c>
      <c r="AA170" s="37" t="s">
        <v>287</v>
      </c>
    </row>
    <row r="171" spans="1:27" s="46" customFormat="1" ht="17.399999999999999" customHeight="1">
      <c r="A171" s="147" t="s">
        <v>315</v>
      </c>
      <c r="B171" s="148"/>
      <c r="C171" s="148"/>
      <c r="D171" s="149"/>
      <c r="E171" s="241">
        <v>9.2899999999999991</v>
      </c>
      <c r="F171" s="135" t="s">
        <v>364</v>
      </c>
      <c r="G171" s="136"/>
      <c r="H171" s="136"/>
      <c r="I171" s="136"/>
      <c r="J171" s="136"/>
      <c r="K171" s="136"/>
      <c r="L171" s="136"/>
      <c r="M171" s="136"/>
      <c r="N171" s="136"/>
      <c r="O171" s="136"/>
      <c r="P171" s="136"/>
      <c r="Q171" s="136"/>
      <c r="R171" s="136"/>
      <c r="S171" s="136"/>
      <c r="T171" s="136"/>
      <c r="U171" s="137"/>
      <c r="V171" s="138">
        <v>219</v>
      </c>
      <c r="W171" s="139"/>
      <c r="X171" s="140"/>
      <c r="Y171" s="31"/>
      <c r="Z171" s="31" t="s">
        <v>135</v>
      </c>
      <c r="AA171" s="37" t="s">
        <v>287</v>
      </c>
    </row>
    <row r="172" spans="1:27" s="46" customFormat="1" ht="16.2" customHeight="1">
      <c r="A172" s="147" t="s">
        <v>315</v>
      </c>
      <c r="B172" s="148"/>
      <c r="C172" s="148"/>
      <c r="D172" s="149"/>
      <c r="E172" s="241">
        <v>9.2899999999999991</v>
      </c>
      <c r="F172" s="135" t="s">
        <v>365</v>
      </c>
      <c r="G172" s="136"/>
      <c r="H172" s="136"/>
      <c r="I172" s="136"/>
      <c r="J172" s="136"/>
      <c r="K172" s="136"/>
      <c r="L172" s="136"/>
      <c r="M172" s="136"/>
      <c r="N172" s="136"/>
      <c r="O172" s="136"/>
      <c r="P172" s="136"/>
      <c r="Q172" s="136"/>
      <c r="R172" s="136"/>
      <c r="S172" s="136"/>
      <c r="T172" s="136"/>
      <c r="U172" s="137"/>
      <c r="V172" s="138">
        <v>255</v>
      </c>
      <c r="W172" s="139"/>
      <c r="X172" s="140"/>
      <c r="Y172" s="31"/>
      <c r="Z172" s="31" t="s">
        <v>135</v>
      </c>
      <c r="AA172" s="37" t="s">
        <v>287</v>
      </c>
    </row>
    <row r="173" spans="1:27" s="46" customFormat="1" ht="16.2" customHeight="1">
      <c r="A173" s="147" t="s">
        <v>315</v>
      </c>
      <c r="B173" s="148"/>
      <c r="C173" s="148"/>
      <c r="D173" s="149"/>
      <c r="E173" s="241">
        <v>9.2899999999999991</v>
      </c>
      <c r="F173" s="135" t="s">
        <v>366</v>
      </c>
      <c r="G173" s="136"/>
      <c r="H173" s="136"/>
      <c r="I173" s="136"/>
      <c r="J173" s="136"/>
      <c r="K173" s="136"/>
      <c r="L173" s="136"/>
      <c r="M173" s="136"/>
      <c r="N173" s="136"/>
      <c r="O173" s="136"/>
      <c r="P173" s="136"/>
      <c r="Q173" s="136"/>
      <c r="R173" s="136"/>
      <c r="S173" s="136"/>
      <c r="T173" s="136"/>
      <c r="U173" s="137"/>
      <c r="V173" s="138">
        <v>2400</v>
      </c>
      <c r="W173" s="139"/>
      <c r="X173" s="140"/>
      <c r="Y173" s="31"/>
      <c r="Z173" s="31" t="s">
        <v>135</v>
      </c>
      <c r="AA173" s="37" t="s">
        <v>287</v>
      </c>
    </row>
    <row r="174" spans="1:27" s="46" customFormat="1" ht="18" customHeight="1">
      <c r="A174" s="147" t="s">
        <v>367</v>
      </c>
      <c r="B174" s="148"/>
      <c r="C174" s="148"/>
      <c r="D174" s="149"/>
      <c r="E174" s="241">
        <v>9.5299999999999994</v>
      </c>
      <c r="F174" s="135" t="s">
        <v>368</v>
      </c>
      <c r="G174" s="136"/>
      <c r="H174" s="136"/>
      <c r="I174" s="136"/>
      <c r="J174" s="136"/>
      <c r="K174" s="136"/>
      <c r="L174" s="136"/>
      <c r="M174" s="136"/>
      <c r="N174" s="136"/>
      <c r="O174" s="136"/>
      <c r="P174" s="136"/>
      <c r="Q174" s="136"/>
      <c r="R174" s="136"/>
      <c r="S174" s="136"/>
      <c r="T174" s="136"/>
      <c r="U174" s="137"/>
      <c r="V174" s="138">
        <v>262</v>
      </c>
      <c r="W174" s="139"/>
      <c r="X174" s="140"/>
      <c r="Y174" s="31" t="s">
        <v>135</v>
      </c>
      <c r="Z174" s="31"/>
      <c r="AA174" s="37" t="s">
        <v>287</v>
      </c>
    </row>
    <row r="175" spans="1:27" s="46" customFormat="1" ht="18" customHeight="1">
      <c r="A175" s="147" t="s">
        <v>367</v>
      </c>
      <c r="B175" s="148"/>
      <c r="C175" s="148"/>
      <c r="D175" s="149"/>
      <c r="E175" s="241">
        <v>9.5299999999999994</v>
      </c>
      <c r="F175" s="135" t="s">
        <v>369</v>
      </c>
      <c r="G175" s="136"/>
      <c r="H175" s="136"/>
      <c r="I175" s="136"/>
      <c r="J175" s="136"/>
      <c r="K175" s="136"/>
      <c r="L175" s="136"/>
      <c r="M175" s="136"/>
      <c r="N175" s="136"/>
      <c r="O175" s="136"/>
      <c r="P175" s="136"/>
      <c r="Q175" s="136"/>
      <c r="R175" s="136"/>
      <c r="S175" s="136"/>
      <c r="T175" s="136"/>
      <c r="U175" s="137"/>
      <c r="V175" s="138">
        <v>464</v>
      </c>
      <c r="W175" s="139"/>
      <c r="X175" s="140"/>
      <c r="Y175" s="31" t="s">
        <v>135</v>
      </c>
      <c r="Z175" s="31"/>
      <c r="AA175" s="37" t="s">
        <v>287</v>
      </c>
    </row>
    <row r="176" spans="1:27" s="46" customFormat="1" ht="17.399999999999999" customHeight="1">
      <c r="A176" s="147" t="s">
        <v>367</v>
      </c>
      <c r="B176" s="148"/>
      <c r="C176" s="148"/>
      <c r="D176" s="149"/>
      <c r="E176" s="241">
        <v>9.5299999999999994</v>
      </c>
      <c r="F176" s="135" t="s">
        <v>370</v>
      </c>
      <c r="G176" s="136"/>
      <c r="H176" s="136"/>
      <c r="I176" s="136"/>
      <c r="J176" s="136"/>
      <c r="K176" s="136"/>
      <c r="L176" s="136"/>
      <c r="M176" s="136"/>
      <c r="N176" s="136"/>
      <c r="O176" s="136"/>
      <c r="P176" s="136"/>
      <c r="Q176" s="136"/>
      <c r="R176" s="136"/>
      <c r="S176" s="136"/>
      <c r="T176" s="136"/>
      <c r="U176" s="137"/>
      <c r="V176" s="138">
        <v>280.39999999999998</v>
      </c>
      <c r="W176" s="139"/>
      <c r="X176" s="140"/>
      <c r="Y176" s="31"/>
      <c r="Z176" s="31" t="s">
        <v>135</v>
      </c>
      <c r="AA176" s="37" t="s">
        <v>287</v>
      </c>
    </row>
    <row r="177" spans="1:28" s="46" customFormat="1" ht="11.1" customHeight="1">
      <c r="A177" s="147" t="s">
        <v>288</v>
      </c>
      <c r="B177" s="148"/>
      <c r="C177" s="148"/>
      <c r="D177" s="149"/>
      <c r="E177" s="288" t="s">
        <v>140</v>
      </c>
      <c r="F177" s="147" t="s">
        <v>371</v>
      </c>
      <c r="G177" s="148"/>
      <c r="H177" s="148"/>
      <c r="I177" s="148"/>
      <c r="J177" s="148"/>
      <c r="K177" s="148"/>
      <c r="L177" s="148"/>
      <c r="M177" s="148"/>
      <c r="N177" s="148"/>
      <c r="O177" s="148"/>
      <c r="P177" s="148"/>
      <c r="Q177" s="148"/>
      <c r="R177" s="148"/>
      <c r="S177" s="148"/>
      <c r="T177" s="148"/>
      <c r="U177" s="149"/>
      <c r="V177" s="138">
        <v>1378</v>
      </c>
      <c r="W177" s="139"/>
      <c r="X177" s="140"/>
      <c r="Y177" s="289"/>
      <c r="Z177" s="31" t="s">
        <v>135</v>
      </c>
      <c r="AA177" s="37" t="s">
        <v>289</v>
      </c>
    </row>
    <row r="178" spans="1:28" s="46" customFormat="1" ht="11.1" customHeight="1">
      <c r="A178" s="147" t="s">
        <v>290</v>
      </c>
      <c r="B178" s="148"/>
      <c r="C178" s="148"/>
      <c r="D178" s="149"/>
      <c r="E178" s="288" t="s">
        <v>148</v>
      </c>
      <c r="F178" s="135" t="s">
        <v>372</v>
      </c>
      <c r="G178" s="136"/>
      <c r="H178" s="136"/>
      <c r="I178" s="136"/>
      <c r="J178" s="136"/>
      <c r="K178" s="136"/>
      <c r="L178" s="136"/>
      <c r="M178" s="136"/>
      <c r="N178" s="136"/>
      <c r="O178" s="136"/>
      <c r="P178" s="136"/>
      <c r="Q178" s="136"/>
      <c r="R178" s="136"/>
      <c r="S178" s="136"/>
      <c r="T178" s="136"/>
      <c r="U178" s="137"/>
      <c r="V178" s="138">
        <v>50</v>
      </c>
      <c r="W178" s="139"/>
      <c r="X178" s="140"/>
      <c r="Y178" s="290"/>
      <c r="Z178" s="31" t="s">
        <v>135</v>
      </c>
      <c r="AA178" s="37" t="s">
        <v>289</v>
      </c>
    </row>
    <row r="179" spans="1:28" s="46" customFormat="1" ht="11.1" customHeight="1">
      <c r="A179" s="147" t="s">
        <v>290</v>
      </c>
      <c r="B179" s="148"/>
      <c r="C179" s="148"/>
      <c r="D179" s="149"/>
      <c r="E179" s="288" t="s">
        <v>373</v>
      </c>
      <c r="F179" s="135" t="s">
        <v>374</v>
      </c>
      <c r="G179" s="136"/>
      <c r="H179" s="136"/>
      <c r="I179" s="136"/>
      <c r="J179" s="136"/>
      <c r="K179" s="136"/>
      <c r="L179" s="136"/>
      <c r="M179" s="136"/>
      <c r="N179" s="136"/>
      <c r="O179" s="136"/>
      <c r="P179" s="136"/>
      <c r="Q179" s="136"/>
      <c r="R179" s="136"/>
      <c r="S179" s="136"/>
      <c r="T179" s="136"/>
      <c r="U179" s="137"/>
      <c r="V179" s="138">
        <v>100</v>
      </c>
      <c r="W179" s="139"/>
      <c r="X179" s="140"/>
      <c r="Y179" s="290"/>
      <c r="Z179" s="31" t="s">
        <v>135</v>
      </c>
      <c r="AA179" s="37" t="s">
        <v>289</v>
      </c>
      <c r="AB179" s="37"/>
    </row>
    <row r="180" spans="1:28" s="46" customFormat="1" ht="11.1" customHeight="1">
      <c r="A180" s="147" t="s">
        <v>290</v>
      </c>
      <c r="B180" s="148"/>
      <c r="C180" s="148"/>
      <c r="D180" s="149"/>
      <c r="E180" s="288" t="s">
        <v>190</v>
      </c>
      <c r="F180" s="135" t="s">
        <v>375</v>
      </c>
      <c r="G180" s="136"/>
      <c r="H180" s="136"/>
      <c r="I180" s="136"/>
      <c r="J180" s="136"/>
      <c r="K180" s="136"/>
      <c r="L180" s="136"/>
      <c r="M180" s="136"/>
      <c r="N180" s="136"/>
      <c r="O180" s="136"/>
      <c r="P180" s="136"/>
      <c r="Q180" s="136"/>
      <c r="R180" s="136"/>
      <c r="S180" s="136"/>
      <c r="T180" s="136"/>
      <c r="U180" s="137"/>
      <c r="V180" s="138">
        <v>100</v>
      </c>
      <c r="W180" s="139"/>
      <c r="X180" s="140"/>
      <c r="Y180" s="290"/>
      <c r="Z180" s="31"/>
      <c r="AA180" s="37" t="s">
        <v>289</v>
      </c>
      <c r="AB180" s="37"/>
    </row>
    <row r="181" spans="1:28" s="46" customFormat="1" ht="11.1" customHeight="1">
      <c r="A181" s="147" t="s">
        <v>290</v>
      </c>
      <c r="B181" s="148"/>
      <c r="C181" s="148"/>
      <c r="D181" s="149"/>
      <c r="E181" s="288" t="s">
        <v>305</v>
      </c>
      <c r="F181" s="135" t="s">
        <v>376</v>
      </c>
      <c r="G181" s="136"/>
      <c r="H181" s="136"/>
      <c r="I181" s="136"/>
      <c r="J181" s="136"/>
      <c r="K181" s="136"/>
      <c r="L181" s="136"/>
      <c r="M181" s="136"/>
      <c r="N181" s="136"/>
      <c r="O181" s="136"/>
      <c r="P181" s="136"/>
      <c r="Q181" s="136"/>
      <c r="R181" s="136"/>
      <c r="S181" s="136"/>
      <c r="T181" s="136"/>
      <c r="U181" s="137"/>
      <c r="V181" s="138">
        <v>50</v>
      </c>
      <c r="W181" s="139"/>
      <c r="X181" s="140"/>
      <c r="Y181" s="290"/>
      <c r="Z181" s="31"/>
      <c r="AA181" s="37" t="s">
        <v>289</v>
      </c>
      <c r="AB181" s="37"/>
    </row>
    <row r="182" spans="1:28" s="46" customFormat="1" ht="11.1" customHeight="1">
      <c r="A182" s="147" t="s">
        <v>290</v>
      </c>
      <c r="B182" s="148"/>
      <c r="C182" s="148"/>
      <c r="D182" s="149"/>
      <c r="E182" s="288" t="s">
        <v>377</v>
      </c>
      <c r="F182" s="135" t="s">
        <v>378</v>
      </c>
      <c r="G182" s="136"/>
      <c r="H182" s="136"/>
      <c r="I182" s="136"/>
      <c r="J182" s="136"/>
      <c r="K182" s="136"/>
      <c r="L182" s="136"/>
      <c r="M182" s="136"/>
      <c r="N182" s="136"/>
      <c r="O182" s="136"/>
      <c r="P182" s="136"/>
      <c r="Q182" s="136"/>
      <c r="R182" s="136"/>
      <c r="S182" s="136"/>
      <c r="T182" s="136"/>
      <c r="U182" s="137"/>
      <c r="V182" s="138">
        <v>50</v>
      </c>
      <c r="W182" s="139"/>
      <c r="X182" s="140"/>
      <c r="Y182" s="290"/>
      <c r="Z182" s="31"/>
      <c r="AA182" s="37" t="s">
        <v>289</v>
      </c>
      <c r="AB182" s="37"/>
    </row>
    <row r="183" spans="1:28" s="46" customFormat="1" ht="11.1" customHeight="1">
      <c r="A183" s="147" t="s">
        <v>291</v>
      </c>
      <c r="B183" s="148"/>
      <c r="C183" s="148"/>
      <c r="D183" s="149"/>
      <c r="E183" s="291" t="s">
        <v>44</v>
      </c>
      <c r="F183" s="147" t="s">
        <v>379</v>
      </c>
      <c r="G183" s="148"/>
      <c r="H183" s="148"/>
      <c r="I183" s="148"/>
      <c r="J183" s="148"/>
      <c r="K183" s="148"/>
      <c r="L183" s="148"/>
      <c r="M183" s="148"/>
      <c r="N183" s="148"/>
      <c r="O183" s="148"/>
      <c r="P183" s="148"/>
      <c r="Q183" s="148"/>
      <c r="R183" s="148"/>
      <c r="S183" s="148"/>
      <c r="T183" s="148"/>
      <c r="U183" s="149"/>
      <c r="V183" s="138">
        <v>1378</v>
      </c>
      <c r="W183" s="139"/>
      <c r="X183" s="140"/>
      <c r="Y183" s="290"/>
      <c r="Z183" s="31"/>
      <c r="AA183" s="37" t="s">
        <v>289</v>
      </c>
      <c r="AB183" s="37"/>
    </row>
    <row r="184" spans="1:28" s="46" customFormat="1" ht="11.1" customHeight="1">
      <c r="A184" s="147" t="s">
        <v>291</v>
      </c>
      <c r="B184" s="148"/>
      <c r="C184" s="148"/>
      <c r="D184" s="149"/>
      <c r="E184" s="292"/>
      <c r="F184" s="147" t="s">
        <v>374</v>
      </c>
      <c r="G184" s="148"/>
      <c r="H184" s="148"/>
      <c r="I184" s="148"/>
      <c r="J184" s="148"/>
      <c r="K184" s="148"/>
      <c r="L184" s="148"/>
      <c r="M184" s="148"/>
      <c r="N184" s="148"/>
      <c r="O184" s="148"/>
      <c r="P184" s="148"/>
      <c r="Q184" s="148"/>
      <c r="R184" s="148"/>
      <c r="S184" s="148"/>
      <c r="T184" s="148"/>
      <c r="U184" s="149"/>
      <c r="V184" s="138">
        <v>50</v>
      </c>
      <c r="W184" s="139"/>
      <c r="X184" s="140"/>
      <c r="Y184" s="290"/>
      <c r="Z184" s="31" t="s">
        <v>135</v>
      </c>
      <c r="AA184" s="37" t="s">
        <v>289</v>
      </c>
      <c r="AB184" s="37"/>
    </row>
    <row r="185" spans="1:28" s="46" customFormat="1" ht="15" customHeight="1">
      <c r="A185" s="147" t="s">
        <v>380</v>
      </c>
      <c r="B185" s="148"/>
      <c r="C185" s="148"/>
      <c r="D185" s="149"/>
      <c r="E185" s="50" t="s">
        <v>34</v>
      </c>
      <c r="F185" s="177" t="s">
        <v>381</v>
      </c>
      <c r="G185" s="178"/>
      <c r="H185" s="178"/>
      <c r="I185" s="178"/>
      <c r="J185" s="178"/>
      <c r="K185" s="178"/>
      <c r="L185" s="178"/>
      <c r="M185" s="178"/>
      <c r="N185" s="178"/>
      <c r="O185" s="178"/>
      <c r="P185" s="178"/>
      <c r="Q185" s="178"/>
      <c r="R185" s="178"/>
      <c r="S185" s="178"/>
      <c r="T185" s="178"/>
      <c r="U185" s="179"/>
      <c r="V185" s="138">
        <v>676.9</v>
      </c>
      <c r="W185" s="139"/>
      <c r="X185" s="140"/>
      <c r="Y185" s="31"/>
      <c r="Z185" s="31" t="s">
        <v>135</v>
      </c>
      <c r="AA185" s="37" t="s">
        <v>293</v>
      </c>
      <c r="AB185" s="37"/>
    </row>
    <row r="186" spans="1:28" s="46" customFormat="1" ht="27.75" customHeight="1">
      <c r="A186" s="147" t="s">
        <v>35</v>
      </c>
      <c r="B186" s="148"/>
      <c r="C186" s="148"/>
      <c r="D186" s="149"/>
      <c r="E186" s="50" t="s">
        <v>36</v>
      </c>
      <c r="F186" s="293" t="s">
        <v>382</v>
      </c>
      <c r="G186" s="293"/>
      <c r="H186" s="293"/>
      <c r="I186" s="293"/>
      <c r="J186" s="293"/>
      <c r="K186" s="293"/>
      <c r="L186" s="293"/>
      <c r="M186" s="293"/>
      <c r="N186" s="293"/>
      <c r="O186" s="293"/>
      <c r="P186" s="293"/>
      <c r="Q186" s="293"/>
      <c r="R186" s="293"/>
      <c r="S186" s="293"/>
      <c r="T186" s="293"/>
      <c r="U186" s="293"/>
      <c r="V186" s="138">
        <v>852.6</v>
      </c>
      <c r="W186" s="139"/>
      <c r="X186" s="140"/>
      <c r="Y186" s="31"/>
      <c r="Z186" s="31" t="s">
        <v>135</v>
      </c>
      <c r="AA186" s="37" t="s">
        <v>293</v>
      </c>
      <c r="AB186" s="37"/>
    </row>
    <row r="187" spans="1:28" s="46" customFormat="1">
      <c r="A187" s="147" t="s">
        <v>295</v>
      </c>
      <c r="B187" s="148"/>
      <c r="C187" s="148"/>
      <c r="D187" s="149"/>
      <c r="E187" s="50" t="s">
        <v>296</v>
      </c>
      <c r="F187" s="293" t="s">
        <v>383</v>
      </c>
      <c r="G187" s="293"/>
      <c r="H187" s="293"/>
      <c r="I187" s="293"/>
      <c r="J187" s="293"/>
      <c r="K187" s="293"/>
      <c r="L187" s="293"/>
      <c r="M187" s="293"/>
      <c r="N187" s="293"/>
      <c r="O187" s="293"/>
      <c r="P187" s="293"/>
      <c r="Q187" s="293"/>
      <c r="R187" s="293"/>
      <c r="S187" s="293"/>
      <c r="T187" s="293"/>
      <c r="U187" s="293"/>
      <c r="V187" s="294">
        <v>1413.6</v>
      </c>
      <c r="W187" s="295"/>
      <c r="X187" s="296"/>
      <c r="Y187" s="31"/>
      <c r="Z187" s="31" t="s">
        <v>135</v>
      </c>
      <c r="AA187" s="37" t="s">
        <v>293</v>
      </c>
      <c r="AB187" s="37"/>
    </row>
    <row r="188" spans="1:28" s="46" customFormat="1" ht="13.2" customHeight="1">
      <c r="A188" s="147" t="s">
        <v>384</v>
      </c>
      <c r="B188" s="148"/>
      <c r="C188" s="148"/>
      <c r="D188" s="149"/>
      <c r="E188" s="50" t="s">
        <v>298</v>
      </c>
      <c r="F188" s="293" t="s">
        <v>383</v>
      </c>
      <c r="G188" s="293"/>
      <c r="H188" s="293"/>
      <c r="I188" s="293"/>
      <c r="J188" s="293"/>
      <c r="K188" s="293"/>
      <c r="L188" s="293"/>
      <c r="M188" s="293"/>
      <c r="N188" s="293"/>
      <c r="O188" s="293"/>
      <c r="P188" s="293"/>
      <c r="Q188" s="293"/>
      <c r="R188" s="293"/>
      <c r="S188" s="293"/>
      <c r="T188" s="293"/>
      <c r="U188" s="293"/>
      <c r="V188" s="297"/>
      <c r="W188" s="298"/>
      <c r="X188" s="299"/>
      <c r="Y188" s="31"/>
      <c r="Z188" s="31" t="s">
        <v>135</v>
      </c>
      <c r="AA188" s="37" t="s">
        <v>293</v>
      </c>
      <c r="AB188" s="37"/>
    </row>
    <row r="189" spans="1:28" s="46" customFormat="1" ht="36.75" customHeight="1">
      <c r="A189" s="147" t="s">
        <v>385</v>
      </c>
      <c r="B189" s="148"/>
      <c r="C189" s="148"/>
      <c r="D189" s="149"/>
      <c r="E189" s="35" t="s">
        <v>218</v>
      </c>
      <c r="F189" s="300" t="s">
        <v>386</v>
      </c>
      <c r="G189" s="301"/>
      <c r="H189" s="301"/>
      <c r="I189" s="301"/>
      <c r="J189" s="301"/>
      <c r="K189" s="301"/>
      <c r="L189" s="301"/>
      <c r="M189" s="301"/>
      <c r="N189" s="301"/>
      <c r="O189" s="301"/>
      <c r="P189" s="301"/>
      <c r="Q189" s="301"/>
      <c r="R189" s="301"/>
      <c r="S189" s="301"/>
      <c r="T189" s="301"/>
      <c r="U189" s="302"/>
      <c r="V189" s="303" t="s">
        <v>387</v>
      </c>
      <c r="W189" s="304"/>
      <c r="X189" s="305"/>
      <c r="Y189" s="306" t="s">
        <v>135</v>
      </c>
      <c r="Z189" s="307" t="s">
        <v>135</v>
      </c>
      <c r="AA189" s="37" t="s">
        <v>300</v>
      </c>
      <c r="AB189" s="37"/>
    </row>
    <row r="190" spans="1:28" s="46" customFormat="1" ht="13.2" customHeight="1">
      <c r="A190" s="147" t="s">
        <v>141</v>
      </c>
      <c r="B190" s="148"/>
      <c r="C190" s="148"/>
      <c r="D190" s="149"/>
      <c r="E190" s="35" t="s">
        <v>142</v>
      </c>
      <c r="F190" s="308" t="s">
        <v>388</v>
      </c>
      <c r="G190" s="309"/>
      <c r="H190" s="309"/>
      <c r="I190" s="309"/>
      <c r="J190" s="309"/>
      <c r="K190" s="309"/>
      <c r="L190" s="309"/>
      <c r="M190" s="309"/>
      <c r="N190" s="309"/>
      <c r="O190" s="309"/>
      <c r="P190" s="309"/>
      <c r="Q190" s="309"/>
      <c r="R190" s="309"/>
      <c r="S190" s="309"/>
      <c r="T190" s="309"/>
      <c r="U190" s="310"/>
      <c r="V190" s="311">
        <v>225</v>
      </c>
      <c r="W190" s="312"/>
      <c r="X190" s="313"/>
      <c r="Y190" s="314"/>
      <c r="Z190" s="314" t="s">
        <v>135</v>
      </c>
      <c r="AA190" s="37" t="s">
        <v>300</v>
      </c>
      <c r="AB190" s="37"/>
    </row>
    <row r="191" spans="1:28" s="46" customFormat="1">
      <c r="A191" s="147" t="s">
        <v>333</v>
      </c>
      <c r="B191" s="148"/>
      <c r="C191" s="148"/>
      <c r="D191" s="149"/>
      <c r="E191" s="241">
        <v>9.6999999999999993</v>
      </c>
      <c r="F191" s="308" t="s">
        <v>389</v>
      </c>
      <c r="G191" s="309"/>
      <c r="H191" s="309"/>
      <c r="I191" s="309"/>
      <c r="J191" s="309"/>
      <c r="K191" s="309"/>
      <c r="L191" s="309"/>
      <c r="M191" s="309"/>
      <c r="N191" s="309"/>
      <c r="O191" s="309"/>
      <c r="P191" s="309"/>
      <c r="Q191" s="309"/>
      <c r="R191" s="309"/>
      <c r="S191" s="309"/>
      <c r="T191" s="309"/>
      <c r="U191" s="310"/>
      <c r="V191" s="138">
        <v>280</v>
      </c>
      <c r="W191" s="139"/>
      <c r="X191" s="140"/>
      <c r="Y191" s="31" t="s">
        <v>135</v>
      </c>
      <c r="Z191" s="31"/>
      <c r="AA191" s="37" t="s">
        <v>301</v>
      </c>
      <c r="AB191" s="37"/>
    </row>
    <row r="192" spans="1:28" s="33" customFormat="1" ht="15.75" customHeight="1">
      <c r="A192" s="147" t="s">
        <v>333</v>
      </c>
      <c r="B192" s="148"/>
      <c r="C192" s="148"/>
      <c r="D192" s="149"/>
      <c r="E192" s="241">
        <v>9.6999999999999993</v>
      </c>
      <c r="F192" s="308" t="s">
        <v>390</v>
      </c>
      <c r="G192" s="309"/>
      <c r="H192" s="309"/>
      <c r="I192" s="309"/>
      <c r="J192" s="309"/>
      <c r="K192" s="309"/>
      <c r="L192" s="309"/>
      <c r="M192" s="309"/>
      <c r="N192" s="309"/>
      <c r="O192" s="309"/>
      <c r="P192" s="309"/>
      <c r="Q192" s="309"/>
      <c r="R192" s="309"/>
      <c r="S192" s="309"/>
      <c r="T192" s="309"/>
      <c r="U192" s="310"/>
      <c r="V192" s="138">
        <v>260</v>
      </c>
      <c r="W192" s="139"/>
      <c r="X192" s="140"/>
      <c r="Y192" s="31" t="s">
        <v>135</v>
      </c>
      <c r="Z192" s="31"/>
      <c r="AA192" s="37" t="s">
        <v>301</v>
      </c>
      <c r="AB192" s="37"/>
    </row>
    <row r="193" spans="1:47" s="33" customFormat="1" ht="15" customHeight="1">
      <c r="A193" s="147" t="s">
        <v>391</v>
      </c>
      <c r="B193" s="148"/>
      <c r="C193" s="148"/>
      <c r="D193" s="149"/>
      <c r="E193" s="44">
        <v>9.1</v>
      </c>
      <c r="F193" s="308" t="s">
        <v>392</v>
      </c>
      <c r="G193" s="309"/>
      <c r="H193" s="309"/>
      <c r="I193" s="309"/>
      <c r="J193" s="309"/>
      <c r="K193" s="309"/>
      <c r="L193" s="309"/>
      <c r="M193" s="309"/>
      <c r="N193" s="309"/>
      <c r="O193" s="309"/>
      <c r="P193" s="309"/>
      <c r="Q193" s="309"/>
      <c r="R193" s="309"/>
      <c r="S193" s="309"/>
      <c r="T193" s="309"/>
      <c r="U193" s="310"/>
      <c r="V193" s="138">
        <v>280</v>
      </c>
      <c r="W193" s="139"/>
      <c r="X193" s="140"/>
      <c r="Y193" s="31" t="s">
        <v>135</v>
      </c>
      <c r="Z193" s="31"/>
      <c r="AA193" s="37" t="s">
        <v>301</v>
      </c>
      <c r="AB193" s="37"/>
    </row>
    <row r="194" spans="1:47" s="33" customFormat="1" ht="15.75" customHeight="1">
      <c r="A194" s="147" t="s">
        <v>391</v>
      </c>
      <c r="B194" s="148"/>
      <c r="C194" s="148"/>
      <c r="D194" s="149"/>
      <c r="E194" s="44">
        <v>9.1</v>
      </c>
      <c r="F194" s="308" t="s">
        <v>393</v>
      </c>
      <c r="G194" s="309"/>
      <c r="H194" s="309"/>
      <c r="I194" s="309"/>
      <c r="J194" s="309"/>
      <c r="K194" s="309"/>
      <c r="L194" s="309"/>
      <c r="M194" s="309"/>
      <c r="N194" s="309"/>
      <c r="O194" s="309"/>
      <c r="P194" s="309"/>
      <c r="Q194" s="309"/>
      <c r="R194" s="309"/>
      <c r="S194" s="309"/>
      <c r="T194" s="309"/>
      <c r="U194" s="310"/>
      <c r="V194" s="138">
        <v>220</v>
      </c>
      <c r="W194" s="139"/>
      <c r="X194" s="140"/>
      <c r="Y194" s="31" t="s">
        <v>135</v>
      </c>
      <c r="Z194" s="31"/>
      <c r="AA194" s="37" t="s">
        <v>301</v>
      </c>
      <c r="AB194" s="37"/>
    </row>
    <row r="195" spans="1:47" s="33" customFormat="1" ht="15" customHeight="1">
      <c r="A195" s="147" t="s">
        <v>391</v>
      </c>
      <c r="B195" s="148"/>
      <c r="C195" s="148"/>
      <c r="D195" s="149"/>
      <c r="E195" s="44">
        <v>9.1</v>
      </c>
      <c r="F195" s="308" t="s">
        <v>394</v>
      </c>
      <c r="G195" s="309"/>
      <c r="H195" s="309"/>
      <c r="I195" s="309"/>
      <c r="J195" s="309"/>
      <c r="K195" s="309"/>
      <c r="L195" s="309"/>
      <c r="M195" s="309"/>
      <c r="N195" s="309"/>
      <c r="O195" s="309"/>
      <c r="P195" s="309"/>
      <c r="Q195" s="309"/>
      <c r="R195" s="309"/>
      <c r="S195" s="309"/>
      <c r="T195" s="309"/>
      <c r="U195" s="310"/>
      <c r="V195" s="138">
        <v>280</v>
      </c>
      <c r="W195" s="139"/>
      <c r="X195" s="140"/>
      <c r="Y195" s="31" t="s">
        <v>135</v>
      </c>
      <c r="Z195" s="31"/>
      <c r="AA195" s="37" t="s">
        <v>301</v>
      </c>
      <c r="AB195" s="37"/>
    </row>
    <row r="196" spans="1:47" s="33" customFormat="1" ht="15.75" customHeight="1">
      <c r="A196" s="147" t="s">
        <v>395</v>
      </c>
      <c r="B196" s="148"/>
      <c r="C196" s="148"/>
      <c r="D196" s="149"/>
      <c r="E196" s="44">
        <v>9.17</v>
      </c>
      <c r="F196" s="308" t="s">
        <v>396</v>
      </c>
      <c r="G196" s="309"/>
      <c r="H196" s="309"/>
      <c r="I196" s="309"/>
      <c r="J196" s="309"/>
      <c r="K196" s="309"/>
      <c r="L196" s="309"/>
      <c r="M196" s="309"/>
      <c r="N196" s="309"/>
      <c r="O196" s="309"/>
      <c r="P196" s="309"/>
      <c r="Q196" s="309"/>
      <c r="R196" s="309"/>
      <c r="S196" s="309"/>
      <c r="T196" s="309"/>
      <c r="U196" s="310"/>
      <c r="V196" s="138">
        <v>275.39999999999998</v>
      </c>
      <c r="W196" s="139"/>
      <c r="X196" s="140"/>
      <c r="Y196" s="31" t="s">
        <v>135</v>
      </c>
      <c r="Z196" s="31"/>
      <c r="AA196" s="37" t="s">
        <v>301</v>
      </c>
      <c r="AB196" s="37"/>
    </row>
    <row r="197" spans="1:47" s="33" customFormat="1" ht="15" customHeight="1">
      <c r="A197" s="147" t="s">
        <v>395</v>
      </c>
      <c r="B197" s="148"/>
      <c r="C197" s="148"/>
      <c r="D197" s="149"/>
      <c r="E197" s="44">
        <v>9.17</v>
      </c>
      <c r="F197" s="308" t="s">
        <v>397</v>
      </c>
      <c r="G197" s="309"/>
      <c r="H197" s="309"/>
      <c r="I197" s="309"/>
      <c r="J197" s="309"/>
      <c r="K197" s="309"/>
      <c r="L197" s="309"/>
      <c r="M197" s="309"/>
      <c r="N197" s="309"/>
      <c r="O197" s="309"/>
      <c r="P197" s="309"/>
      <c r="Q197" s="309"/>
      <c r="R197" s="309"/>
      <c r="S197" s="309"/>
      <c r="T197" s="309"/>
      <c r="U197" s="310"/>
      <c r="V197" s="138">
        <v>270</v>
      </c>
      <c r="W197" s="139"/>
      <c r="X197" s="140"/>
      <c r="Y197" s="31" t="s">
        <v>135</v>
      </c>
      <c r="Z197" s="31"/>
      <c r="AA197" s="37" t="s">
        <v>301</v>
      </c>
      <c r="AB197" s="37"/>
    </row>
    <row r="198" spans="1:47" s="33" customFormat="1" ht="15.75" customHeight="1">
      <c r="A198" s="147" t="s">
        <v>395</v>
      </c>
      <c r="B198" s="148"/>
      <c r="C198" s="148"/>
      <c r="D198" s="149"/>
      <c r="E198" s="44">
        <v>9.17</v>
      </c>
      <c r="F198" s="308" t="s">
        <v>398</v>
      </c>
      <c r="G198" s="309"/>
      <c r="H198" s="309"/>
      <c r="I198" s="309"/>
      <c r="J198" s="309"/>
      <c r="K198" s="309"/>
      <c r="L198" s="309"/>
      <c r="M198" s="309"/>
      <c r="N198" s="309"/>
      <c r="O198" s="309"/>
      <c r="P198" s="309"/>
      <c r="Q198" s="309"/>
      <c r="R198" s="309"/>
      <c r="S198" s="309"/>
      <c r="T198" s="309"/>
      <c r="U198" s="310"/>
      <c r="V198" s="138">
        <v>288</v>
      </c>
      <c r="W198" s="139"/>
      <c r="X198" s="140"/>
      <c r="Y198" s="31" t="s">
        <v>135</v>
      </c>
      <c r="Z198" s="31"/>
      <c r="AA198" s="37" t="s">
        <v>301</v>
      </c>
      <c r="AB198" s="37"/>
    </row>
    <row r="199" spans="1:47" s="33" customFormat="1" ht="15" customHeight="1">
      <c r="A199" s="147" t="s">
        <v>395</v>
      </c>
      <c r="B199" s="148"/>
      <c r="C199" s="148"/>
      <c r="D199" s="149"/>
      <c r="E199" s="44">
        <v>9.17</v>
      </c>
      <c r="F199" s="308" t="s">
        <v>399</v>
      </c>
      <c r="G199" s="309"/>
      <c r="H199" s="309"/>
      <c r="I199" s="309"/>
      <c r="J199" s="309"/>
      <c r="K199" s="309"/>
      <c r="L199" s="309"/>
      <c r="M199" s="309"/>
      <c r="N199" s="309"/>
      <c r="O199" s="309"/>
      <c r="P199" s="309"/>
      <c r="Q199" s="309"/>
      <c r="R199" s="309"/>
      <c r="S199" s="309"/>
      <c r="T199" s="309"/>
      <c r="U199" s="310"/>
      <c r="V199" s="138">
        <v>182</v>
      </c>
      <c r="W199" s="139"/>
      <c r="X199" s="140"/>
      <c r="Y199" s="31" t="s">
        <v>135</v>
      </c>
      <c r="Z199" s="31"/>
      <c r="AA199" s="37" t="s">
        <v>301</v>
      </c>
      <c r="AB199" s="37"/>
    </row>
    <row r="200" spans="1:47" s="33" customFormat="1" ht="15" customHeight="1">
      <c r="A200" s="147" t="s">
        <v>395</v>
      </c>
      <c r="B200" s="148"/>
      <c r="C200" s="148"/>
      <c r="D200" s="149"/>
      <c r="E200" s="44">
        <v>9.17</v>
      </c>
      <c r="F200" s="308" t="s">
        <v>400</v>
      </c>
      <c r="G200" s="309"/>
      <c r="H200" s="309"/>
      <c r="I200" s="309"/>
      <c r="J200" s="309"/>
      <c r="K200" s="309"/>
      <c r="L200" s="309"/>
      <c r="M200" s="309"/>
      <c r="N200" s="309"/>
      <c r="O200" s="309"/>
      <c r="P200" s="309"/>
      <c r="Q200" s="309"/>
      <c r="R200" s="309"/>
      <c r="S200" s="309"/>
      <c r="T200" s="309"/>
      <c r="U200" s="310"/>
      <c r="V200" s="138">
        <v>280</v>
      </c>
      <c r="W200" s="139"/>
      <c r="X200" s="140"/>
      <c r="Y200" s="31" t="s">
        <v>135</v>
      </c>
      <c r="Z200" s="31"/>
      <c r="AA200" s="37" t="s">
        <v>301</v>
      </c>
      <c r="AB200" s="37"/>
    </row>
    <row r="201" spans="1:47" s="33" customFormat="1" ht="15.75" customHeight="1">
      <c r="A201" s="147" t="s">
        <v>395</v>
      </c>
      <c r="B201" s="148"/>
      <c r="C201" s="148"/>
      <c r="D201" s="149"/>
      <c r="E201" s="44">
        <v>9.17</v>
      </c>
      <c r="F201" s="135" t="s">
        <v>401</v>
      </c>
      <c r="G201" s="136"/>
      <c r="H201" s="136"/>
      <c r="I201" s="136"/>
      <c r="J201" s="136"/>
      <c r="K201" s="136"/>
      <c r="L201" s="136"/>
      <c r="M201" s="136"/>
      <c r="N201" s="136"/>
      <c r="O201" s="136"/>
      <c r="P201" s="136"/>
      <c r="Q201" s="136"/>
      <c r="R201" s="136"/>
      <c r="S201" s="136"/>
      <c r="T201" s="136"/>
      <c r="U201" s="137"/>
      <c r="V201" s="138">
        <v>267</v>
      </c>
      <c r="W201" s="139"/>
      <c r="X201" s="140"/>
      <c r="Y201" s="31" t="s">
        <v>135</v>
      </c>
      <c r="Z201" s="31"/>
      <c r="AA201" s="37" t="s">
        <v>301</v>
      </c>
      <c r="AB201" s="37"/>
    </row>
    <row r="202" spans="1:47" s="33" customFormat="1" ht="15" customHeight="1">
      <c r="A202" s="147" t="s">
        <v>395</v>
      </c>
      <c r="B202" s="148"/>
      <c r="C202" s="148"/>
      <c r="D202" s="149"/>
      <c r="E202" s="44">
        <v>9.17</v>
      </c>
      <c r="F202" s="135" t="s">
        <v>402</v>
      </c>
      <c r="G202" s="136"/>
      <c r="H202" s="136"/>
      <c r="I202" s="136"/>
      <c r="J202" s="136"/>
      <c r="K202" s="136"/>
      <c r="L202" s="136"/>
      <c r="M202" s="136"/>
      <c r="N202" s="136"/>
      <c r="O202" s="136"/>
      <c r="P202" s="136"/>
      <c r="Q202" s="136"/>
      <c r="R202" s="136"/>
      <c r="S202" s="136"/>
      <c r="T202" s="136"/>
      <c r="U202" s="137"/>
      <c r="V202" s="138">
        <v>269</v>
      </c>
      <c r="W202" s="139"/>
      <c r="X202" s="140"/>
      <c r="Y202" s="31" t="s">
        <v>135</v>
      </c>
      <c r="Z202" s="31"/>
      <c r="AA202" s="37" t="s">
        <v>301</v>
      </c>
      <c r="AB202" s="37"/>
    </row>
    <row r="203" spans="1:47" s="33" customFormat="1" ht="15.75" customHeight="1">
      <c r="A203" s="147" t="s">
        <v>395</v>
      </c>
      <c r="B203" s="148"/>
      <c r="C203" s="148"/>
      <c r="D203" s="149"/>
      <c r="E203" s="44">
        <v>9.17</v>
      </c>
      <c r="F203" s="135" t="s">
        <v>403</v>
      </c>
      <c r="G203" s="136"/>
      <c r="H203" s="136"/>
      <c r="I203" s="136"/>
      <c r="J203" s="136"/>
      <c r="K203" s="136"/>
      <c r="L203" s="136"/>
      <c r="M203" s="136"/>
      <c r="N203" s="136"/>
      <c r="O203" s="136"/>
      <c r="P203" s="136"/>
      <c r="Q203" s="136"/>
      <c r="R203" s="136"/>
      <c r="S203" s="136"/>
      <c r="T203" s="136"/>
      <c r="U203" s="137"/>
      <c r="V203" s="138">
        <v>275</v>
      </c>
      <c r="W203" s="139"/>
      <c r="X203" s="140"/>
      <c r="Y203" s="31" t="s">
        <v>135</v>
      </c>
      <c r="Z203" s="31"/>
      <c r="AA203" s="37" t="s">
        <v>301</v>
      </c>
      <c r="AB203" s="37"/>
    </row>
    <row r="204" spans="1:47" s="33" customFormat="1" ht="15" customHeight="1">
      <c r="A204" s="147" t="s">
        <v>303</v>
      </c>
      <c r="B204" s="148"/>
      <c r="C204" s="148"/>
      <c r="D204" s="149"/>
      <c r="E204" s="241">
        <v>10.9</v>
      </c>
      <c r="F204" s="135" t="s">
        <v>404</v>
      </c>
      <c r="G204" s="136"/>
      <c r="H204" s="136"/>
      <c r="I204" s="136"/>
      <c r="J204" s="136"/>
      <c r="K204" s="136"/>
      <c r="L204" s="136"/>
      <c r="M204" s="136"/>
      <c r="N204" s="136"/>
      <c r="O204" s="136"/>
      <c r="P204" s="136"/>
      <c r="Q204" s="136"/>
      <c r="R204" s="136"/>
      <c r="S204" s="136"/>
      <c r="T204" s="136"/>
      <c r="U204" s="137"/>
      <c r="V204" s="138">
        <v>280</v>
      </c>
      <c r="W204" s="139"/>
      <c r="X204" s="140"/>
      <c r="Y204" s="31" t="s">
        <v>135</v>
      </c>
      <c r="Z204" s="31"/>
      <c r="AA204" s="37" t="s">
        <v>301</v>
      </c>
      <c r="AB204" s="37"/>
    </row>
    <row r="205" spans="1:47" s="46" customFormat="1">
      <c r="A205" s="147" t="s">
        <v>405</v>
      </c>
      <c r="B205" s="148"/>
      <c r="C205" s="148"/>
      <c r="D205" s="149"/>
      <c r="E205" s="35" t="s">
        <v>305</v>
      </c>
      <c r="F205" s="135" t="s">
        <v>406</v>
      </c>
      <c r="G205" s="136"/>
      <c r="H205" s="136"/>
      <c r="I205" s="136"/>
      <c r="J205" s="136"/>
      <c r="K205" s="136"/>
      <c r="L205" s="136"/>
      <c r="M205" s="136"/>
      <c r="N205" s="136"/>
      <c r="O205" s="136"/>
      <c r="P205" s="136"/>
      <c r="Q205" s="136"/>
      <c r="R205" s="136"/>
      <c r="S205" s="136"/>
      <c r="T205" s="136"/>
      <c r="U205" s="137"/>
      <c r="V205" s="138">
        <v>273.7</v>
      </c>
      <c r="W205" s="139"/>
      <c r="X205" s="140"/>
      <c r="Y205" s="31"/>
      <c r="Z205" s="31" t="s">
        <v>135</v>
      </c>
      <c r="AA205" s="37" t="s">
        <v>306</v>
      </c>
      <c r="AB205" s="37"/>
    </row>
    <row r="206" spans="1:47" s="46" customFormat="1">
      <c r="A206" s="147" t="s">
        <v>405</v>
      </c>
      <c r="B206" s="148"/>
      <c r="C206" s="148"/>
      <c r="D206" s="149"/>
      <c r="E206" s="35" t="s">
        <v>305</v>
      </c>
      <c r="F206" s="135" t="s">
        <v>407</v>
      </c>
      <c r="G206" s="136"/>
      <c r="H206" s="136"/>
      <c r="I206" s="136"/>
      <c r="J206" s="136"/>
      <c r="K206" s="136"/>
      <c r="L206" s="136"/>
      <c r="M206" s="136"/>
      <c r="N206" s="136"/>
      <c r="O206" s="136"/>
      <c r="P206" s="136"/>
      <c r="Q206" s="136"/>
      <c r="R206" s="136"/>
      <c r="S206" s="136"/>
      <c r="T206" s="136"/>
      <c r="U206" s="137"/>
      <c r="V206" s="138">
        <v>100</v>
      </c>
      <c r="W206" s="139"/>
      <c r="X206" s="140"/>
      <c r="Y206" s="31"/>
      <c r="Z206" s="31" t="s">
        <v>135</v>
      </c>
      <c r="AA206" s="37" t="s">
        <v>306</v>
      </c>
      <c r="AB206" s="37"/>
    </row>
    <row r="207" spans="1:47" s="33" customFormat="1">
      <c r="A207" s="147" t="s">
        <v>405</v>
      </c>
      <c r="B207" s="148"/>
      <c r="C207" s="148"/>
      <c r="D207" s="149"/>
      <c r="E207" s="35" t="s">
        <v>305</v>
      </c>
      <c r="F207" s="165" t="s">
        <v>408</v>
      </c>
      <c r="G207" s="165"/>
      <c r="H207" s="165"/>
      <c r="I207" s="165"/>
      <c r="J207" s="165"/>
      <c r="K207" s="165"/>
      <c r="L207" s="165"/>
      <c r="M207" s="165"/>
      <c r="N207" s="165"/>
      <c r="O207" s="165"/>
      <c r="P207" s="165"/>
      <c r="Q207" s="165"/>
      <c r="R207" s="165"/>
      <c r="S207" s="165"/>
      <c r="T207" s="165"/>
      <c r="U207" s="165"/>
      <c r="V207" s="315">
        <v>168.4</v>
      </c>
      <c r="W207" s="316"/>
      <c r="X207" s="317"/>
      <c r="Y207" s="30"/>
      <c r="Z207" s="31" t="s">
        <v>135</v>
      </c>
      <c r="AA207" s="37" t="s">
        <v>306</v>
      </c>
      <c r="AB207" s="37"/>
    </row>
    <row r="208" spans="1:47" s="33" customFormat="1" ht="13.2">
      <c r="A208" s="147" t="s">
        <v>405</v>
      </c>
      <c r="B208" s="148"/>
      <c r="C208" s="148"/>
      <c r="D208" s="149"/>
      <c r="E208" s="35" t="s">
        <v>305</v>
      </c>
      <c r="F208" s="165" t="s">
        <v>409</v>
      </c>
      <c r="G208" s="165"/>
      <c r="H208" s="165"/>
      <c r="I208" s="165"/>
      <c r="J208" s="165"/>
      <c r="K208" s="165"/>
      <c r="L208" s="165"/>
      <c r="M208" s="165"/>
      <c r="N208" s="165"/>
      <c r="O208" s="165"/>
      <c r="P208" s="165"/>
      <c r="Q208" s="165"/>
      <c r="R208" s="165"/>
      <c r="S208" s="165"/>
      <c r="T208" s="165"/>
      <c r="U208" s="165"/>
      <c r="V208" s="315">
        <v>136</v>
      </c>
      <c r="W208" s="316"/>
      <c r="X208" s="317"/>
      <c r="Y208" s="30"/>
      <c r="Z208" s="31" t="s">
        <v>135</v>
      </c>
      <c r="AA208" s="37" t="s">
        <v>306</v>
      </c>
      <c r="AB208" s="37"/>
      <c r="AC208" s="318"/>
      <c r="AD208" s="318"/>
      <c r="AE208" s="318"/>
      <c r="AF208" s="318"/>
      <c r="AG208" s="318"/>
      <c r="AH208" s="259"/>
      <c r="AI208" s="30"/>
      <c r="AJ208" s="30"/>
      <c r="AK208" s="319"/>
      <c r="AL208" s="319"/>
      <c r="AM208" s="30"/>
      <c r="AN208" s="30"/>
      <c r="AO208" s="30"/>
      <c r="AP208" s="56"/>
      <c r="AQ208" s="56"/>
      <c r="AR208" s="56"/>
      <c r="AS208" s="56"/>
      <c r="AT208" s="56"/>
      <c r="AU208" s="30"/>
    </row>
    <row r="209" spans="1:47" s="33" customFormat="1" ht="13.2">
      <c r="A209" s="147" t="s">
        <v>405</v>
      </c>
      <c r="B209" s="148"/>
      <c r="C209" s="148"/>
      <c r="D209" s="149"/>
      <c r="E209" s="35" t="s">
        <v>305</v>
      </c>
      <c r="F209" s="165" t="s">
        <v>410</v>
      </c>
      <c r="G209" s="165"/>
      <c r="H209" s="165"/>
      <c r="I209" s="165"/>
      <c r="J209" s="165"/>
      <c r="K209" s="165"/>
      <c r="L209" s="165"/>
      <c r="M209" s="165"/>
      <c r="N209" s="165"/>
      <c r="O209" s="165"/>
      <c r="P209" s="165"/>
      <c r="Q209" s="165"/>
      <c r="R209" s="165"/>
      <c r="S209" s="165"/>
      <c r="T209" s="165"/>
      <c r="U209" s="165"/>
      <c r="V209" s="315">
        <v>138.6</v>
      </c>
      <c r="W209" s="316"/>
      <c r="X209" s="317"/>
      <c r="Y209" s="30"/>
      <c r="Z209" s="31" t="s">
        <v>135</v>
      </c>
      <c r="AA209" s="37" t="s">
        <v>306</v>
      </c>
      <c r="AB209" s="37"/>
      <c r="AC209" s="320"/>
      <c r="AD209" s="320"/>
      <c r="AE209" s="320"/>
      <c r="AF209" s="320"/>
      <c r="AG209" s="320"/>
      <c r="AH209" s="321"/>
      <c r="AI209" s="30"/>
      <c r="AJ209" s="30"/>
      <c r="AK209" s="322"/>
      <c r="AL209" s="322"/>
      <c r="AM209" s="322"/>
      <c r="AN209" s="322"/>
      <c r="AO209" s="322"/>
      <c r="AP209" s="30"/>
      <c r="AQ209" s="30"/>
      <c r="AR209" s="30"/>
      <c r="AS209" s="56"/>
      <c r="AT209" s="56"/>
      <c r="AU209" s="30"/>
    </row>
    <row r="210" spans="1:47" s="33" customFormat="1" ht="13.2">
      <c r="A210" s="147" t="s">
        <v>405</v>
      </c>
      <c r="B210" s="148"/>
      <c r="C210" s="148"/>
      <c r="D210" s="149"/>
      <c r="E210" s="35" t="s">
        <v>305</v>
      </c>
      <c r="F210" s="165" t="s">
        <v>411</v>
      </c>
      <c r="G210" s="165"/>
      <c r="H210" s="165"/>
      <c r="I210" s="165"/>
      <c r="J210" s="165"/>
      <c r="K210" s="165"/>
      <c r="L210" s="165"/>
      <c r="M210" s="165"/>
      <c r="N210" s="165"/>
      <c r="O210" s="165"/>
      <c r="P210" s="165"/>
      <c r="Q210" s="165"/>
      <c r="R210" s="165"/>
      <c r="S210" s="165"/>
      <c r="T210" s="165"/>
      <c r="U210" s="165"/>
      <c r="V210" s="315">
        <v>265.39999999999998</v>
      </c>
      <c r="W210" s="316"/>
      <c r="X210" s="317"/>
      <c r="Y210" s="30"/>
      <c r="Z210" s="31" t="s">
        <v>135</v>
      </c>
      <c r="AA210" s="37" t="s">
        <v>306</v>
      </c>
      <c r="AB210" s="37"/>
      <c r="AC210" s="320"/>
      <c r="AD210" s="320"/>
      <c r="AE210" s="320"/>
      <c r="AF210" s="320"/>
      <c r="AG210" s="320"/>
      <c r="AH210" s="321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</row>
    <row r="211" spans="1:47" s="33" customFormat="1">
      <c r="A211" s="147" t="s">
        <v>405</v>
      </c>
      <c r="B211" s="148"/>
      <c r="C211" s="148"/>
      <c r="D211" s="149"/>
      <c r="E211" s="35" t="s">
        <v>305</v>
      </c>
      <c r="F211" s="165" t="s">
        <v>412</v>
      </c>
      <c r="G211" s="165"/>
      <c r="H211" s="165"/>
      <c r="I211" s="165"/>
      <c r="J211" s="165"/>
      <c r="K211" s="165"/>
      <c r="L211" s="165"/>
      <c r="M211" s="165"/>
      <c r="N211" s="165"/>
      <c r="O211" s="165"/>
      <c r="P211" s="165"/>
      <c r="Q211" s="165"/>
      <c r="R211" s="165"/>
      <c r="S211" s="165"/>
      <c r="T211" s="165"/>
      <c r="U211" s="165"/>
      <c r="V211" s="315">
        <v>208</v>
      </c>
      <c r="W211" s="316"/>
      <c r="X211" s="317"/>
      <c r="Y211" s="56"/>
      <c r="Z211" s="31" t="s">
        <v>135</v>
      </c>
      <c r="AA211" s="37" t="s">
        <v>306</v>
      </c>
      <c r="AB211" s="37"/>
    </row>
    <row r="212" spans="1:47" s="33" customFormat="1" ht="13.2">
      <c r="A212" s="147" t="s">
        <v>405</v>
      </c>
      <c r="B212" s="148"/>
      <c r="C212" s="148"/>
      <c r="D212" s="149"/>
      <c r="E212" s="35" t="s">
        <v>305</v>
      </c>
      <c r="F212" s="165" t="s">
        <v>413</v>
      </c>
      <c r="G212" s="165"/>
      <c r="H212" s="165"/>
      <c r="I212" s="165"/>
      <c r="J212" s="165"/>
      <c r="K212" s="165"/>
      <c r="L212" s="165"/>
      <c r="M212" s="165"/>
      <c r="N212" s="165"/>
      <c r="O212" s="165"/>
      <c r="P212" s="165"/>
      <c r="Q212" s="165"/>
      <c r="R212" s="165"/>
      <c r="S212" s="165"/>
      <c r="T212" s="165"/>
      <c r="U212" s="165"/>
      <c r="V212" s="315">
        <v>100</v>
      </c>
      <c r="W212" s="316"/>
      <c r="X212" s="317"/>
      <c r="Y212" s="30"/>
      <c r="Z212" s="31" t="s">
        <v>135</v>
      </c>
      <c r="AA212" s="37" t="s">
        <v>306</v>
      </c>
      <c r="AB212" s="37"/>
      <c r="AE212" s="320"/>
      <c r="AF212" s="320"/>
      <c r="AG212" s="320"/>
      <c r="AH212" s="321"/>
      <c r="AI212" s="323"/>
      <c r="AJ212" s="30"/>
      <c r="AK212" s="30"/>
      <c r="AL212" s="30"/>
      <c r="AM212" s="30"/>
      <c r="AN212" s="30"/>
      <c r="AO212" s="30"/>
    </row>
    <row r="213" spans="1:47" s="33" customFormat="1">
      <c r="A213" s="147" t="s">
        <v>405</v>
      </c>
      <c r="B213" s="148"/>
      <c r="C213" s="148"/>
      <c r="D213" s="149"/>
      <c r="E213" s="35" t="s">
        <v>305</v>
      </c>
      <c r="F213" s="165" t="s">
        <v>414</v>
      </c>
      <c r="G213" s="165"/>
      <c r="H213" s="165"/>
      <c r="I213" s="165"/>
      <c r="J213" s="165"/>
      <c r="K213" s="165"/>
      <c r="L213" s="165"/>
      <c r="M213" s="165"/>
      <c r="N213" s="165"/>
      <c r="O213" s="165"/>
      <c r="P213" s="165"/>
      <c r="Q213" s="165"/>
      <c r="R213" s="165"/>
      <c r="S213" s="165"/>
      <c r="T213" s="165"/>
      <c r="U213" s="165"/>
      <c r="V213" s="315">
        <v>120</v>
      </c>
      <c r="W213" s="316"/>
      <c r="X213" s="317"/>
      <c r="Y213" s="30"/>
      <c r="Z213" s="31" t="s">
        <v>135</v>
      </c>
      <c r="AA213" s="37" t="s">
        <v>306</v>
      </c>
      <c r="AB213" s="37"/>
    </row>
    <row r="214" spans="1:47" s="33" customFormat="1">
      <c r="A214" s="174" t="s">
        <v>309</v>
      </c>
      <c r="B214" s="175"/>
      <c r="C214" s="175"/>
      <c r="D214" s="176"/>
      <c r="E214" s="35" t="s">
        <v>310</v>
      </c>
      <c r="F214" s="165" t="s">
        <v>415</v>
      </c>
      <c r="G214" s="165"/>
      <c r="H214" s="165"/>
      <c r="I214" s="165"/>
      <c r="J214" s="165"/>
      <c r="K214" s="165"/>
      <c r="L214" s="165"/>
      <c r="M214" s="165"/>
      <c r="N214" s="165"/>
      <c r="O214" s="165"/>
      <c r="P214" s="165"/>
      <c r="Q214" s="165"/>
      <c r="R214" s="165"/>
      <c r="S214" s="165"/>
      <c r="T214" s="165"/>
      <c r="U214" s="165"/>
      <c r="V214" s="315">
        <v>308.60000000000002</v>
      </c>
      <c r="W214" s="316"/>
      <c r="X214" s="317"/>
      <c r="Y214" s="30"/>
      <c r="Z214" s="31" t="s">
        <v>135</v>
      </c>
      <c r="AA214" s="37" t="s">
        <v>306</v>
      </c>
      <c r="AB214" s="37"/>
    </row>
    <row r="215" spans="1:47" s="33" customFormat="1">
      <c r="A215" s="174" t="s">
        <v>309</v>
      </c>
      <c r="B215" s="175"/>
      <c r="C215" s="175"/>
      <c r="D215" s="176"/>
      <c r="E215" s="35" t="s">
        <v>310</v>
      </c>
      <c r="F215" s="165" t="s">
        <v>416</v>
      </c>
      <c r="G215" s="165"/>
      <c r="H215" s="165"/>
      <c r="I215" s="165"/>
      <c r="J215" s="165"/>
      <c r="K215" s="165"/>
      <c r="L215" s="165"/>
      <c r="M215" s="165"/>
      <c r="N215" s="165"/>
      <c r="O215" s="165"/>
      <c r="P215" s="165"/>
      <c r="Q215" s="165"/>
      <c r="R215" s="165"/>
      <c r="S215" s="165"/>
      <c r="T215" s="165"/>
      <c r="U215" s="165"/>
      <c r="V215" s="315">
        <v>2210.3000000000002</v>
      </c>
      <c r="W215" s="316"/>
      <c r="X215" s="317"/>
      <c r="Y215" s="30"/>
      <c r="Z215" s="31" t="s">
        <v>135</v>
      </c>
      <c r="AA215" s="37" t="s">
        <v>306</v>
      </c>
      <c r="AB215" s="37"/>
    </row>
    <row r="216" spans="1:47" s="33" customFormat="1">
      <c r="A216" s="174" t="s">
        <v>129</v>
      </c>
      <c r="B216" s="175"/>
      <c r="C216" s="175"/>
      <c r="D216" s="176"/>
      <c r="E216" s="35" t="s">
        <v>130</v>
      </c>
      <c r="F216" s="165" t="s">
        <v>417</v>
      </c>
      <c r="G216" s="165"/>
      <c r="H216" s="165"/>
      <c r="I216" s="165"/>
      <c r="J216" s="165"/>
      <c r="K216" s="165"/>
      <c r="L216" s="165"/>
      <c r="M216" s="165"/>
      <c r="N216" s="165"/>
      <c r="O216" s="165"/>
      <c r="P216" s="165"/>
      <c r="Q216" s="165"/>
      <c r="R216" s="165"/>
      <c r="S216" s="165"/>
      <c r="T216" s="165"/>
      <c r="U216" s="165"/>
      <c r="V216" s="315">
        <v>75.2</v>
      </c>
      <c r="W216" s="316"/>
      <c r="X216" s="317"/>
      <c r="Y216" s="30"/>
      <c r="Z216" s="31" t="s">
        <v>135</v>
      </c>
      <c r="AA216" s="37" t="s">
        <v>306</v>
      </c>
      <c r="AB216" s="37"/>
    </row>
    <row r="217" spans="1:47" s="46" customFormat="1">
      <c r="A217" s="174" t="s">
        <v>335</v>
      </c>
      <c r="B217" s="175"/>
      <c r="C217" s="175"/>
      <c r="D217" s="176"/>
      <c r="E217" s="35" t="s">
        <v>311</v>
      </c>
      <c r="F217" s="147" t="s">
        <v>418</v>
      </c>
      <c r="G217" s="148"/>
      <c r="H217" s="148"/>
      <c r="I217" s="148"/>
      <c r="J217" s="148"/>
      <c r="K217" s="148"/>
      <c r="L217" s="148"/>
      <c r="M217" s="148"/>
      <c r="N217" s="148"/>
      <c r="O217" s="148"/>
      <c r="P217" s="148"/>
      <c r="Q217" s="148"/>
      <c r="R217" s="148"/>
      <c r="S217" s="148"/>
      <c r="T217" s="148"/>
      <c r="U217" s="149"/>
      <c r="V217" s="138" t="s">
        <v>419</v>
      </c>
      <c r="W217" s="139"/>
      <c r="X217" s="140"/>
      <c r="Y217" s="31" t="s">
        <v>135</v>
      </c>
      <c r="Z217" s="31"/>
      <c r="AA217" s="57" t="s">
        <v>312</v>
      </c>
    </row>
    <row r="218" spans="1:47" s="46" customFormat="1" ht="16.5" customHeight="1">
      <c r="A218" s="174" t="s">
        <v>313</v>
      </c>
      <c r="B218" s="175"/>
      <c r="C218" s="175"/>
      <c r="D218" s="176"/>
      <c r="E218" s="58" t="s">
        <v>36</v>
      </c>
      <c r="F218" s="147" t="s">
        <v>420</v>
      </c>
      <c r="G218" s="148"/>
      <c r="H218" s="148"/>
      <c r="I218" s="148"/>
      <c r="J218" s="148"/>
      <c r="K218" s="148"/>
      <c r="L218" s="148"/>
      <c r="M218" s="148"/>
      <c r="N218" s="148"/>
      <c r="O218" s="148"/>
      <c r="P218" s="148"/>
      <c r="Q218" s="148"/>
      <c r="R218" s="148"/>
      <c r="S218" s="148"/>
      <c r="T218" s="148"/>
      <c r="U218" s="149"/>
      <c r="V218" s="150">
        <v>750</v>
      </c>
      <c r="W218" s="151"/>
      <c r="X218" s="152"/>
      <c r="Y218" s="31"/>
      <c r="Z218" s="31" t="s">
        <v>135</v>
      </c>
      <c r="AA218" s="37" t="s">
        <v>314</v>
      </c>
    </row>
    <row r="219" spans="1:47" s="46" customFormat="1" ht="28.5" customHeight="1">
      <c r="A219" s="174" t="s">
        <v>315</v>
      </c>
      <c r="B219" s="175"/>
      <c r="C219" s="175"/>
      <c r="D219" s="176"/>
      <c r="E219" s="58" t="s">
        <v>146</v>
      </c>
      <c r="F219" s="135" t="s">
        <v>421</v>
      </c>
      <c r="G219" s="136"/>
      <c r="H219" s="136"/>
      <c r="I219" s="136"/>
      <c r="J219" s="136"/>
      <c r="K219" s="136"/>
      <c r="L219" s="136"/>
      <c r="M219" s="136"/>
      <c r="N219" s="136"/>
      <c r="O219" s="136"/>
      <c r="P219" s="136"/>
      <c r="Q219" s="136"/>
      <c r="R219" s="136"/>
      <c r="S219" s="136"/>
      <c r="T219" s="136"/>
      <c r="U219" s="137"/>
      <c r="V219" s="150">
        <v>2602.1999999999998</v>
      </c>
      <c r="W219" s="151"/>
      <c r="X219" s="152"/>
      <c r="Y219" s="31"/>
      <c r="Z219" s="31" t="s">
        <v>135</v>
      </c>
      <c r="AA219" s="37" t="s">
        <v>314</v>
      </c>
    </row>
    <row r="220" spans="1:47" s="46" customFormat="1" ht="21.75" customHeight="1">
      <c r="A220" s="174" t="s">
        <v>316</v>
      </c>
      <c r="B220" s="175"/>
      <c r="C220" s="175"/>
      <c r="D220" s="176"/>
      <c r="E220" s="58" t="s">
        <v>170</v>
      </c>
      <c r="F220" s="135" t="s">
        <v>422</v>
      </c>
      <c r="G220" s="136"/>
      <c r="H220" s="136"/>
      <c r="I220" s="136"/>
      <c r="J220" s="136"/>
      <c r="K220" s="136"/>
      <c r="L220" s="136"/>
      <c r="M220" s="136"/>
      <c r="N220" s="136"/>
      <c r="O220" s="136"/>
      <c r="P220" s="136"/>
      <c r="Q220" s="136"/>
      <c r="R220" s="136"/>
      <c r="S220" s="136"/>
      <c r="T220" s="136"/>
      <c r="U220" s="137"/>
      <c r="V220" s="150">
        <v>500</v>
      </c>
      <c r="W220" s="151"/>
      <c r="X220" s="152"/>
      <c r="Y220" s="31"/>
      <c r="Z220" s="31" t="s">
        <v>135</v>
      </c>
      <c r="AA220" s="37" t="s">
        <v>314</v>
      </c>
    </row>
    <row r="221" spans="1:47" s="46" customFormat="1">
      <c r="A221" s="147" t="s">
        <v>219</v>
      </c>
      <c r="B221" s="148"/>
      <c r="C221" s="148"/>
      <c r="D221" s="149"/>
      <c r="E221" s="35" t="s">
        <v>220</v>
      </c>
      <c r="F221" s="135" t="s">
        <v>423</v>
      </c>
      <c r="G221" s="136"/>
      <c r="H221" s="136"/>
      <c r="I221" s="136"/>
      <c r="J221" s="136"/>
      <c r="K221" s="136"/>
      <c r="L221" s="136"/>
      <c r="M221" s="136"/>
      <c r="N221" s="136"/>
      <c r="O221" s="136"/>
      <c r="P221" s="136"/>
      <c r="Q221" s="136"/>
      <c r="R221" s="136"/>
      <c r="S221" s="136"/>
      <c r="T221" s="136"/>
      <c r="U221" s="137"/>
      <c r="V221" s="138">
        <v>210.62</v>
      </c>
      <c r="W221" s="139"/>
      <c r="X221" s="140"/>
      <c r="Y221" s="31"/>
      <c r="Z221" s="324" t="s">
        <v>135</v>
      </c>
      <c r="AA221" s="57" t="s">
        <v>319</v>
      </c>
    </row>
    <row r="222" spans="1:47" s="46" customFormat="1">
      <c r="A222" s="147" t="s">
        <v>151</v>
      </c>
      <c r="B222" s="148"/>
      <c r="C222" s="148"/>
      <c r="D222" s="149"/>
      <c r="E222" s="35" t="s">
        <v>318</v>
      </c>
      <c r="F222" s="135" t="s">
        <v>424</v>
      </c>
      <c r="G222" s="136"/>
      <c r="H222" s="136"/>
      <c r="I222" s="136"/>
      <c r="J222" s="136"/>
      <c r="K222" s="136"/>
      <c r="L222" s="136"/>
      <c r="M222" s="136"/>
      <c r="N222" s="136"/>
      <c r="O222" s="136"/>
      <c r="P222" s="136"/>
      <c r="Q222" s="136"/>
      <c r="R222" s="136"/>
      <c r="S222" s="136"/>
      <c r="T222" s="136"/>
      <c r="U222" s="137"/>
      <c r="V222" s="138">
        <v>210.62</v>
      </c>
      <c r="W222" s="139"/>
      <c r="X222" s="140"/>
      <c r="Y222" s="31"/>
      <c r="Z222" s="324" t="s">
        <v>135</v>
      </c>
      <c r="AA222" s="57" t="s">
        <v>319</v>
      </c>
    </row>
    <row r="223" spans="1:47" s="46" customFormat="1">
      <c r="A223" s="147" t="s">
        <v>219</v>
      </c>
      <c r="B223" s="148"/>
      <c r="C223" s="148"/>
      <c r="D223" s="149"/>
      <c r="E223" s="35" t="s">
        <v>38</v>
      </c>
      <c r="F223" s="135" t="s">
        <v>425</v>
      </c>
      <c r="G223" s="136"/>
      <c r="H223" s="136"/>
      <c r="I223" s="136"/>
      <c r="J223" s="136"/>
      <c r="K223" s="136"/>
      <c r="L223" s="136"/>
      <c r="M223" s="136"/>
      <c r="N223" s="136"/>
      <c r="O223" s="136"/>
      <c r="P223" s="136"/>
      <c r="Q223" s="136"/>
      <c r="R223" s="136"/>
      <c r="S223" s="136"/>
      <c r="T223" s="136"/>
      <c r="U223" s="137"/>
      <c r="V223" s="325" t="s">
        <v>426</v>
      </c>
      <c r="W223" s="139"/>
      <c r="X223" s="140"/>
      <c r="Y223" s="31"/>
      <c r="Z223" s="324" t="s">
        <v>135</v>
      </c>
      <c r="AA223" s="57" t="s">
        <v>319</v>
      </c>
    </row>
    <row r="224" spans="1:47" s="46" customFormat="1">
      <c r="A224" s="147" t="s">
        <v>219</v>
      </c>
      <c r="B224" s="148"/>
      <c r="C224" s="148"/>
      <c r="D224" s="149"/>
      <c r="E224" s="35" t="s">
        <v>38</v>
      </c>
      <c r="F224" s="308" t="s">
        <v>427</v>
      </c>
      <c r="G224" s="309"/>
      <c r="H224" s="309"/>
      <c r="I224" s="309"/>
      <c r="J224" s="309"/>
      <c r="K224" s="309"/>
      <c r="L224" s="309"/>
      <c r="M224" s="309"/>
      <c r="N224" s="309"/>
      <c r="O224" s="309"/>
      <c r="P224" s="309"/>
      <c r="Q224" s="309"/>
      <c r="R224" s="309"/>
      <c r="S224" s="309"/>
      <c r="T224" s="309"/>
      <c r="U224" s="310"/>
      <c r="V224" s="325" t="s">
        <v>426</v>
      </c>
      <c r="W224" s="139"/>
      <c r="X224" s="140"/>
      <c r="Y224" s="31"/>
      <c r="Z224" s="324" t="s">
        <v>135</v>
      </c>
      <c r="AA224" s="57" t="s">
        <v>319</v>
      </c>
    </row>
    <row r="225" spans="1:27" s="46" customFormat="1">
      <c r="A225" s="147" t="s">
        <v>37</v>
      </c>
      <c r="B225" s="148"/>
      <c r="C225" s="148"/>
      <c r="D225" s="149"/>
      <c r="E225" s="35" t="s">
        <v>38</v>
      </c>
      <c r="F225" s="308" t="s">
        <v>428</v>
      </c>
      <c r="G225" s="309"/>
      <c r="H225" s="309"/>
      <c r="I225" s="309"/>
      <c r="J225" s="309"/>
      <c r="K225" s="309"/>
      <c r="L225" s="309"/>
      <c r="M225" s="309"/>
      <c r="N225" s="309"/>
      <c r="O225" s="309"/>
      <c r="P225" s="309"/>
      <c r="Q225" s="309"/>
      <c r="R225" s="309"/>
      <c r="S225" s="309"/>
      <c r="T225" s="309"/>
      <c r="U225" s="310"/>
      <c r="V225" s="138">
        <v>498</v>
      </c>
      <c r="W225" s="139"/>
      <c r="X225" s="140"/>
      <c r="Y225" s="31"/>
      <c r="Z225" s="324" t="s">
        <v>135</v>
      </c>
      <c r="AA225" s="57" t="s">
        <v>319</v>
      </c>
    </row>
    <row r="226" spans="1:27" s="46" customFormat="1">
      <c r="A226" s="147" t="s">
        <v>125</v>
      </c>
      <c r="B226" s="148"/>
      <c r="C226" s="148"/>
      <c r="D226" s="149"/>
      <c r="E226" s="35" t="s">
        <v>126</v>
      </c>
      <c r="F226" s="308" t="s">
        <v>429</v>
      </c>
      <c r="G226" s="309"/>
      <c r="H226" s="309"/>
      <c r="I226" s="309"/>
      <c r="J226" s="309"/>
      <c r="K226" s="309"/>
      <c r="L226" s="309"/>
      <c r="M226" s="309"/>
      <c r="N226" s="309"/>
      <c r="O226" s="309"/>
      <c r="P226" s="309"/>
      <c r="Q226" s="309"/>
      <c r="R226" s="309"/>
      <c r="S226" s="309"/>
      <c r="T226" s="309"/>
      <c r="U226" s="310"/>
      <c r="V226" s="138">
        <v>230</v>
      </c>
      <c r="W226" s="139"/>
      <c r="X226" s="140"/>
      <c r="Y226" s="31"/>
      <c r="Z226" s="324" t="s">
        <v>135</v>
      </c>
      <c r="AA226" s="57" t="s">
        <v>319</v>
      </c>
    </row>
    <row r="227" spans="1:27" s="46" customFormat="1">
      <c r="A227" s="147" t="s">
        <v>125</v>
      </c>
      <c r="B227" s="148"/>
      <c r="C227" s="148"/>
      <c r="D227" s="149"/>
      <c r="E227" s="35" t="s">
        <v>126</v>
      </c>
      <c r="F227" s="308" t="s">
        <v>430</v>
      </c>
      <c r="G227" s="309"/>
      <c r="H227" s="309"/>
      <c r="I227" s="309"/>
      <c r="J227" s="309"/>
      <c r="K227" s="309"/>
      <c r="L227" s="309"/>
      <c r="M227" s="309"/>
      <c r="N227" s="309"/>
      <c r="O227" s="309"/>
      <c r="P227" s="309"/>
      <c r="Q227" s="309"/>
      <c r="R227" s="309"/>
      <c r="S227" s="309"/>
      <c r="T227" s="309"/>
      <c r="U227" s="310"/>
      <c r="V227" s="138">
        <v>150</v>
      </c>
      <c r="W227" s="139"/>
      <c r="X227" s="140"/>
      <c r="Y227" s="31"/>
      <c r="Z227" s="324" t="s">
        <v>135</v>
      </c>
      <c r="AA227" s="57" t="s">
        <v>319</v>
      </c>
    </row>
    <row r="228" spans="1:27" s="46" customFormat="1">
      <c r="A228" s="147" t="s">
        <v>335</v>
      </c>
      <c r="B228" s="148"/>
      <c r="C228" s="148"/>
      <c r="D228" s="149"/>
      <c r="E228" s="245" t="s">
        <v>311</v>
      </c>
      <c r="F228" s="308" t="s">
        <v>431</v>
      </c>
      <c r="G228" s="309"/>
      <c r="H228" s="309"/>
      <c r="I228" s="309"/>
      <c r="J228" s="309"/>
      <c r="K228" s="309"/>
      <c r="L228" s="309"/>
      <c r="M228" s="309"/>
      <c r="N228" s="309"/>
      <c r="O228" s="309"/>
      <c r="P228" s="309"/>
      <c r="Q228" s="309"/>
      <c r="R228" s="309"/>
      <c r="S228" s="309"/>
      <c r="T228" s="309"/>
      <c r="U228" s="310"/>
      <c r="V228" s="138">
        <v>605.73</v>
      </c>
      <c r="W228" s="139"/>
      <c r="X228" s="140"/>
      <c r="Y228" s="31"/>
      <c r="Z228" s="324" t="s">
        <v>135</v>
      </c>
      <c r="AA228" s="46" t="s">
        <v>320</v>
      </c>
    </row>
    <row r="229" spans="1:27" s="46" customFormat="1">
      <c r="A229" s="147" t="s">
        <v>335</v>
      </c>
      <c r="B229" s="148"/>
      <c r="C229" s="148"/>
      <c r="D229" s="149"/>
      <c r="E229" s="245" t="s">
        <v>311</v>
      </c>
      <c r="F229" s="308" t="s">
        <v>432</v>
      </c>
      <c r="G229" s="309"/>
      <c r="H229" s="309"/>
      <c r="I229" s="309"/>
      <c r="J229" s="309"/>
      <c r="K229" s="309"/>
      <c r="L229" s="309"/>
      <c r="M229" s="309"/>
      <c r="N229" s="309"/>
      <c r="O229" s="309"/>
      <c r="P229" s="309"/>
      <c r="Q229" s="309"/>
      <c r="R229" s="309"/>
      <c r="S229" s="309"/>
      <c r="T229" s="309"/>
      <c r="U229" s="310"/>
      <c r="V229" s="138">
        <v>308.60000000000002</v>
      </c>
      <c r="W229" s="139"/>
      <c r="X229" s="140"/>
      <c r="Y229" s="31"/>
      <c r="Z229" s="324" t="s">
        <v>135</v>
      </c>
      <c r="AA229" s="46" t="s">
        <v>320</v>
      </c>
    </row>
    <row r="230" spans="1:27" s="46" customFormat="1">
      <c r="A230" s="147" t="s">
        <v>335</v>
      </c>
      <c r="B230" s="148"/>
      <c r="C230" s="148"/>
      <c r="D230" s="149"/>
      <c r="E230" s="245" t="s">
        <v>311</v>
      </c>
      <c r="F230" s="308" t="s">
        <v>433</v>
      </c>
      <c r="G230" s="309"/>
      <c r="H230" s="309"/>
      <c r="I230" s="309"/>
      <c r="J230" s="309"/>
      <c r="K230" s="309"/>
      <c r="L230" s="309"/>
      <c r="M230" s="309"/>
      <c r="N230" s="309"/>
      <c r="O230" s="309"/>
      <c r="P230" s="309"/>
      <c r="Q230" s="309"/>
      <c r="R230" s="309"/>
      <c r="S230" s="309"/>
      <c r="T230" s="309"/>
      <c r="U230" s="310"/>
      <c r="V230" s="138">
        <v>7140</v>
      </c>
      <c r="W230" s="139"/>
      <c r="X230" s="140"/>
      <c r="Y230" s="31"/>
      <c r="Z230" s="324" t="s">
        <v>135</v>
      </c>
      <c r="AA230" s="46" t="s">
        <v>320</v>
      </c>
    </row>
    <row r="231" spans="1:27" s="46" customFormat="1">
      <c r="A231" s="147" t="s">
        <v>335</v>
      </c>
      <c r="B231" s="148"/>
      <c r="C231" s="148"/>
      <c r="D231" s="149"/>
      <c r="E231" s="245" t="s">
        <v>311</v>
      </c>
      <c r="F231" s="308" t="s">
        <v>434</v>
      </c>
      <c r="G231" s="309"/>
      <c r="H231" s="309"/>
      <c r="I231" s="309"/>
      <c r="J231" s="309"/>
      <c r="K231" s="309"/>
      <c r="L231" s="309"/>
      <c r="M231" s="309"/>
      <c r="N231" s="309"/>
      <c r="O231" s="309"/>
      <c r="P231" s="309"/>
      <c r="Q231" s="309"/>
      <c r="R231" s="309"/>
      <c r="S231" s="309"/>
      <c r="T231" s="309"/>
      <c r="U231" s="310"/>
      <c r="V231" s="138">
        <v>1800</v>
      </c>
      <c r="W231" s="139"/>
      <c r="X231" s="140"/>
      <c r="Y231" s="31"/>
      <c r="Z231" s="324" t="s">
        <v>135</v>
      </c>
      <c r="AA231" s="46" t="s">
        <v>320</v>
      </c>
    </row>
    <row r="232" spans="1:27" s="46" customFormat="1">
      <c r="A232" s="147" t="s">
        <v>35</v>
      </c>
      <c r="B232" s="148"/>
      <c r="C232" s="148"/>
      <c r="D232" s="149"/>
      <c r="E232" s="50" t="s">
        <v>36</v>
      </c>
      <c r="F232" s="308" t="s">
        <v>435</v>
      </c>
      <c r="G232" s="309"/>
      <c r="H232" s="309"/>
      <c r="I232" s="309"/>
      <c r="J232" s="309"/>
      <c r="K232" s="309"/>
      <c r="L232" s="309"/>
      <c r="M232" s="309"/>
      <c r="N232" s="309"/>
      <c r="O232" s="309"/>
      <c r="P232" s="309"/>
      <c r="Q232" s="309"/>
      <c r="R232" s="309"/>
      <c r="S232" s="309"/>
      <c r="T232" s="309"/>
      <c r="U232" s="310"/>
      <c r="V232" s="138">
        <v>600</v>
      </c>
      <c r="W232" s="139"/>
      <c r="X232" s="140"/>
      <c r="Y232" s="31"/>
      <c r="Z232" s="324" t="s">
        <v>135</v>
      </c>
      <c r="AA232" s="46" t="s">
        <v>320</v>
      </c>
    </row>
    <row r="233" spans="1:27" s="46" customFormat="1">
      <c r="A233" s="147" t="s">
        <v>37</v>
      </c>
      <c r="B233" s="148"/>
      <c r="C233" s="148"/>
      <c r="D233" s="149"/>
      <c r="E233" s="35" t="s">
        <v>38</v>
      </c>
      <c r="F233" s="308" t="s">
        <v>436</v>
      </c>
      <c r="G233" s="309"/>
      <c r="H233" s="309"/>
      <c r="I233" s="309"/>
      <c r="J233" s="309"/>
      <c r="K233" s="309"/>
      <c r="L233" s="309"/>
      <c r="M233" s="309"/>
      <c r="N233" s="309"/>
      <c r="O233" s="309"/>
      <c r="P233" s="309"/>
      <c r="Q233" s="309"/>
      <c r="R233" s="309"/>
      <c r="S233" s="309"/>
      <c r="T233" s="309"/>
      <c r="U233" s="310"/>
      <c r="V233" s="138">
        <v>279</v>
      </c>
      <c r="W233" s="139"/>
      <c r="X233" s="140"/>
      <c r="Y233" s="326" t="s">
        <v>135</v>
      </c>
      <c r="Z233" s="326"/>
      <c r="AA233" s="57" t="s">
        <v>322</v>
      </c>
    </row>
    <row r="234" spans="1:27" s="33" customFormat="1" ht="15.75" customHeight="1">
      <c r="A234" s="147" t="s">
        <v>37</v>
      </c>
      <c r="B234" s="148"/>
      <c r="C234" s="148"/>
      <c r="D234" s="149"/>
      <c r="E234" s="35" t="s">
        <v>38</v>
      </c>
      <c r="F234" s="327" t="s">
        <v>437</v>
      </c>
      <c r="G234" s="328"/>
      <c r="H234" s="328"/>
      <c r="I234" s="328"/>
      <c r="J234" s="328"/>
      <c r="K234" s="328"/>
      <c r="L234" s="328"/>
      <c r="M234" s="328"/>
      <c r="N234" s="328"/>
      <c r="O234" s="328"/>
      <c r="P234" s="328"/>
      <c r="Q234" s="328"/>
      <c r="R234" s="328"/>
      <c r="S234" s="328"/>
      <c r="T234" s="328"/>
      <c r="U234" s="329"/>
      <c r="V234" s="315">
        <v>605</v>
      </c>
      <c r="W234" s="316"/>
      <c r="X234" s="317"/>
      <c r="Y234" s="330" t="s">
        <v>135</v>
      </c>
      <c r="Z234" s="331"/>
      <c r="AA234" s="57" t="s">
        <v>322</v>
      </c>
    </row>
    <row r="235" spans="1:27" s="46" customFormat="1" ht="12.75" customHeight="1">
      <c r="A235" s="147" t="s">
        <v>137</v>
      </c>
      <c r="B235" s="148"/>
      <c r="C235" s="148"/>
      <c r="D235" s="149"/>
      <c r="E235" s="35" t="s">
        <v>324</v>
      </c>
      <c r="F235" s="147" t="s">
        <v>438</v>
      </c>
      <c r="G235" s="148"/>
      <c r="H235" s="148"/>
      <c r="I235" s="148"/>
      <c r="J235" s="148"/>
      <c r="K235" s="148"/>
      <c r="L235" s="148"/>
      <c r="M235" s="148"/>
      <c r="N235" s="148"/>
      <c r="O235" s="148"/>
      <c r="P235" s="148"/>
      <c r="Q235" s="148"/>
      <c r="R235" s="148"/>
      <c r="S235" s="148"/>
      <c r="T235" s="148"/>
      <c r="U235" s="149"/>
      <c r="V235" s="138">
        <f>108.8+162+200</f>
        <v>470.8</v>
      </c>
      <c r="W235" s="139"/>
      <c r="X235" s="140"/>
      <c r="Y235" s="31" t="s">
        <v>135</v>
      </c>
      <c r="Z235" s="31" t="s">
        <v>135</v>
      </c>
      <c r="AA235" s="37" t="s">
        <v>323</v>
      </c>
    </row>
    <row r="236" spans="1:27" s="46" customFormat="1" ht="12.75" customHeight="1">
      <c r="A236" s="147" t="s">
        <v>219</v>
      </c>
      <c r="B236" s="148"/>
      <c r="C236" s="148"/>
      <c r="D236" s="149"/>
      <c r="E236" s="35" t="s">
        <v>220</v>
      </c>
      <c r="F236" s="332" t="s">
        <v>439</v>
      </c>
      <c r="G236" s="333"/>
      <c r="H236" s="333"/>
      <c r="I236" s="333"/>
      <c r="J236" s="333"/>
      <c r="K236" s="333"/>
      <c r="L236" s="333"/>
      <c r="M236" s="333"/>
      <c r="N236" s="333"/>
      <c r="O236" s="333"/>
      <c r="P236" s="333"/>
      <c r="Q236" s="333"/>
      <c r="R236" s="333"/>
      <c r="S236" s="333"/>
      <c r="T236" s="333"/>
      <c r="U236" s="334"/>
      <c r="V236" s="138">
        <f>108.8+200+40+30</f>
        <v>378.8</v>
      </c>
      <c r="W236" s="139"/>
      <c r="X236" s="140"/>
      <c r="Y236" s="31" t="s">
        <v>135</v>
      </c>
      <c r="Z236" s="31" t="s">
        <v>135</v>
      </c>
      <c r="AA236" s="37" t="s">
        <v>323</v>
      </c>
    </row>
    <row r="237" spans="1:27" s="46" customFormat="1" ht="12.75" customHeight="1">
      <c r="A237" s="147" t="s">
        <v>325</v>
      </c>
      <c r="B237" s="148"/>
      <c r="C237" s="148"/>
      <c r="D237" s="149"/>
      <c r="E237" s="35" t="s">
        <v>326</v>
      </c>
      <c r="F237" s="147" t="s">
        <v>440</v>
      </c>
      <c r="G237" s="148"/>
      <c r="H237" s="148"/>
      <c r="I237" s="148"/>
      <c r="J237" s="148"/>
      <c r="K237" s="148"/>
      <c r="L237" s="148"/>
      <c r="M237" s="148"/>
      <c r="N237" s="148"/>
      <c r="O237" s="148"/>
      <c r="P237" s="148"/>
      <c r="Q237" s="148"/>
      <c r="R237" s="148"/>
      <c r="S237" s="148"/>
      <c r="T237" s="148"/>
      <c r="U237" s="149"/>
      <c r="V237" s="138">
        <f>63.2+67+60+30</f>
        <v>220.2</v>
      </c>
      <c r="W237" s="139"/>
      <c r="X237" s="140"/>
      <c r="Y237" s="31"/>
      <c r="Z237" s="31" t="s">
        <v>135</v>
      </c>
      <c r="AA237" s="37" t="s">
        <v>323</v>
      </c>
    </row>
    <row r="238" spans="1:27" s="46" customFormat="1">
      <c r="A238" s="147" t="s">
        <v>125</v>
      </c>
      <c r="B238" s="148"/>
      <c r="C238" s="148"/>
      <c r="D238" s="149"/>
      <c r="E238" s="35" t="s">
        <v>126</v>
      </c>
      <c r="F238" s="135" t="s">
        <v>441</v>
      </c>
      <c r="G238" s="136"/>
      <c r="H238" s="136"/>
      <c r="I238" s="136"/>
      <c r="J238" s="136"/>
      <c r="K238" s="136"/>
      <c r="L238" s="136"/>
      <c r="M238" s="136"/>
      <c r="N238" s="136"/>
      <c r="O238" s="136"/>
      <c r="P238" s="136"/>
      <c r="Q238" s="136"/>
      <c r="R238" s="136"/>
      <c r="S238" s="136"/>
      <c r="T238" s="136"/>
      <c r="U238" s="137"/>
      <c r="V238" s="138">
        <v>644.5</v>
      </c>
      <c r="W238" s="139"/>
      <c r="X238" s="140"/>
      <c r="Y238" s="31" t="s">
        <v>135</v>
      </c>
      <c r="Z238" s="31" t="s">
        <v>135</v>
      </c>
      <c r="AA238" s="37" t="s">
        <v>323</v>
      </c>
    </row>
    <row r="239" spans="1:27" customFormat="1" ht="18.600000000000001" customHeight="1">
      <c r="A239" s="335" t="s">
        <v>327</v>
      </c>
      <c r="B239" s="336"/>
      <c r="C239" s="336"/>
      <c r="D239" s="337"/>
      <c r="E239" s="35" t="s">
        <v>328</v>
      </c>
      <c r="F239" s="338" t="s">
        <v>442</v>
      </c>
      <c r="G239" s="336"/>
      <c r="H239" s="336"/>
      <c r="I239" s="336"/>
      <c r="J239" s="336"/>
      <c r="K239" s="336"/>
      <c r="L239" s="336"/>
      <c r="M239" s="336"/>
      <c r="N239" s="336"/>
      <c r="O239" s="336"/>
      <c r="P239" s="336"/>
      <c r="Q239" s="336"/>
      <c r="R239" s="336"/>
      <c r="S239" s="336"/>
      <c r="T239" s="336"/>
      <c r="U239" s="337"/>
      <c r="V239" s="339">
        <v>160</v>
      </c>
      <c r="W239" s="340"/>
      <c r="X239" s="341"/>
      <c r="Y239" s="342"/>
      <c r="Z239" s="342" t="s">
        <v>135</v>
      </c>
      <c r="AA239" s="37" t="s">
        <v>329</v>
      </c>
    </row>
    <row r="240" spans="1:27" customFormat="1" ht="16.2" customHeight="1">
      <c r="A240" s="335" t="s">
        <v>330</v>
      </c>
      <c r="B240" s="336"/>
      <c r="C240" s="336"/>
      <c r="D240" s="337"/>
      <c r="E240" s="35" t="s">
        <v>222</v>
      </c>
      <c r="F240" s="338" t="s">
        <v>443</v>
      </c>
      <c r="G240" s="336"/>
      <c r="H240" s="336"/>
      <c r="I240" s="336"/>
      <c r="J240" s="336"/>
      <c r="K240" s="336"/>
      <c r="L240" s="336"/>
      <c r="M240" s="336"/>
      <c r="N240" s="336"/>
      <c r="O240" s="336"/>
      <c r="P240" s="336"/>
      <c r="Q240" s="336"/>
      <c r="R240" s="336"/>
      <c r="S240" s="336"/>
      <c r="T240" s="336"/>
      <c r="U240" s="337"/>
      <c r="V240" s="339">
        <v>3400</v>
      </c>
      <c r="W240" s="340"/>
      <c r="X240" s="341"/>
      <c r="Y240" s="342"/>
      <c r="Z240" s="342" t="s">
        <v>135</v>
      </c>
      <c r="AA240" s="37" t="s">
        <v>331</v>
      </c>
    </row>
    <row r="241" spans="1:27" s="46" customFormat="1" ht="11.4" customHeight="1">
      <c r="A241" s="177" t="s">
        <v>212</v>
      </c>
      <c r="B241" s="178"/>
      <c r="C241" s="178"/>
      <c r="D241" s="179"/>
      <c r="E241" s="79"/>
      <c r="F241" s="147" t="s">
        <v>570</v>
      </c>
      <c r="G241" s="148"/>
      <c r="H241" s="148"/>
      <c r="I241" s="148"/>
      <c r="J241" s="148"/>
      <c r="K241" s="148"/>
      <c r="L241" s="148"/>
      <c r="M241" s="148"/>
      <c r="N241" s="148"/>
      <c r="O241" s="148"/>
      <c r="P241" s="148"/>
      <c r="Q241" s="148"/>
      <c r="R241" s="148"/>
      <c r="S241" s="148"/>
      <c r="T241" s="148"/>
      <c r="U241" s="149"/>
      <c r="V241" s="403"/>
      <c r="W241" s="404"/>
      <c r="X241" s="405"/>
      <c r="Y241" s="31" t="s">
        <v>135</v>
      </c>
      <c r="Z241" s="31"/>
      <c r="AA241" s="57" t="s">
        <v>444</v>
      </c>
    </row>
    <row r="242" spans="1:27" s="46" customFormat="1" ht="13.5" customHeight="1">
      <c r="A242" s="177" t="s">
        <v>302</v>
      </c>
      <c r="B242" s="178"/>
      <c r="C242" s="178"/>
      <c r="D242" s="179"/>
      <c r="E242" s="79"/>
      <c r="F242" s="147" t="s">
        <v>571</v>
      </c>
      <c r="G242" s="148"/>
      <c r="H242" s="148"/>
      <c r="I242" s="148"/>
      <c r="J242" s="148"/>
      <c r="K242" s="148"/>
      <c r="L242" s="148"/>
      <c r="M242" s="148"/>
      <c r="N242" s="148"/>
      <c r="O242" s="148"/>
      <c r="P242" s="148"/>
      <c r="Q242" s="148"/>
      <c r="R242" s="148"/>
      <c r="S242" s="148"/>
      <c r="T242" s="148"/>
      <c r="U242" s="149"/>
      <c r="V242" s="138"/>
      <c r="W242" s="139"/>
      <c r="X242" s="140"/>
      <c r="Y242" s="31" t="s">
        <v>135</v>
      </c>
      <c r="Z242" s="31"/>
      <c r="AA242" s="57" t="s">
        <v>444</v>
      </c>
    </row>
    <row r="243" spans="1:27" s="46" customFormat="1" ht="13.2" customHeight="1">
      <c r="A243" s="177" t="s">
        <v>535</v>
      </c>
      <c r="B243" s="178"/>
      <c r="C243" s="178"/>
      <c r="D243" s="179"/>
      <c r="E243" s="79"/>
      <c r="F243" s="135" t="s">
        <v>572</v>
      </c>
      <c r="G243" s="136"/>
      <c r="H243" s="136"/>
      <c r="I243" s="136"/>
      <c r="J243" s="136"/>
      <c r="K243" s="136"/>
      <c r="L243" s="136"/>
      <c r="M243" s="136"/>
      <c r="N243" s="136"/>
      <c r="O243" s="136"/>
      <c r="P243" s="136"/>
      <c r="Q243" s="136"/>
      <c r="R243" s="136"/>
      <c r="S243" s="136"/>
      <c r="T243" s="136"/>
      <c r="U243" s="137"/>
      <c r="V243" s="138"/>
      <c r="W243" s="139"/>
      <c r="X243" s="140"/>
      <c r="Y243" s="31" t="s">
        <v>135</v>
      </c>
      <c r="Z243" s="31"/>
      <c r="AA243" s="57" t="s">
        <v>444</v>
      </c>
    </row>
    <row r="244" spans="1:27" s="46" customFormat="1" ht="12.9" customHeight="1">
      <c r="A244" s="177" t="s">
        <v>556</v>
      </c>
      <c r="B244" s="178"/>
      <c r="C244" s="178"/>
      <c r="D244" s="179"/>
      <c r="E244" s="79"/>
      <c r="F244" s="135" t="s">
        <v>573</v>
      </c>
      <c r="G244" s="136"/>
      <c r="H244" s="136"/>
      <c r="I244" s="136"/>
      <c r="J244" s="136"/>
      <c r="K244" s="136"/>
      <c r="L244" s="136"/>
      <c r="M244" s="136"/>
      <c r="N244" s="136"/>
      <c r="O244" s="136"/>
      <c r="P244" s="136"/>
      <c r="Q244" s="136"/>
      <c r="R244" s="136"/>
      <c r="S244" s="136"/>
      <c r="T244" s="136"/>
      <c r="U244" s="137"/>
      <c r="V244" s="138"/>
      <c r="W244" s="139"/>
      <c r="X244" s="140"/>
      <c r="Y244" s="31" t="s">
        <v>135</v>
      </c>
      <c r="Z244" s="31"/>
      <c r="AA244" s="57" t="s">
        <v>444</v>
      </c>
    </row>
    <row r="245" spans="1:27" s="46" customFormat="1" ht="12.9" customHeight="1">
      <c r="A245" s="177" t="s">
        <v>315</v>
      </c>
      <c r="B245" s="178"/>
      <c r="C245" s="178"/>
      <c r="D245" s="179"/>
      <c r="E245" s="79"/>
      <c r="F245" s="147" t="s">
        <v>574</v>
      </c>
      <c r="G245" s="148"/>
      <c r="H245" s="148"/>
      <c r="I245" s="148"/>
      <c r="J245" s="148"/>
      <c r="K245" s="148"/>
      <c r="L245" s="148"/>
      <c r="M245" s="148"/>
      <c r="N245" s="148"/>
      <c r="O245" s="148"/>
      <c r="P245" s="148"/>
      <c r="Q245" s="148"/>
      <c r="R245" s="148"/>
      <c r="S245" s="148"/>
      <c r="T245" s="148"/>
      <c r="U245" s="149"/>
      <c r="V245" s="138"/>
      <c r="W245" s="139"/>
      <c r="X245" s="140"/>
      <c r="Y245" s="31" t="s">
        <v>135</v>
      </c>
      <c r="Z245" s="31"/>
      <c r="AA245" s="57" t="s">
        <v>444</v>
      </c>
    </row>
    <row r="246" spans="1:27" s="46" customFormat="1" ht="12.9" customHeight="1">
      <c r="A246" s="177" t="s">
        <v>487</v>
      </c>
      <c r="B246" s="178"/>
      <c r="C246" s="178"/>
      <c r="D246" s="179"/>
      <c r="E246" s="79"/>
      <c r="F246" s="406" t="s">
        <v>575</v>
      </c>
      <c r="G246" s="407"/>
      <c r="H246" s="407"/>
      <c r="I246" s="407"/>
      <c r="J246" s="407"/>
      <c r="K246" s="407"/>
      <c r="L246" s="407"/>
      <c r="M246" s="407"/>
      <c r="N246" s="407"/>
      <c r="O246" s="407"/>
      <c r="P246" s="407"/>
      <c r="Q246" s="407"/>
      <c r="R246" s="407"/>
      <c r="S246" s="407"/>
      <c r="T246" s="407"/>
      <c r="U246" s="408"/>
      <c r="V246" s="403"/>
      <c r="W246" s="404"/>
      <c r="X246" s="405"/>
      <c r="Y246" s="31" t="s">
        <v>135</v>
      </c>
      <c r="Z246" s="31"/>
      <c r="AA246" s="57" t="s">
        <v>444</v>
      </c>
    </row>
    <row r="247" spans="1:27" s="46" customFormat="1" ht="15" customHeight="1">
      <c r="A247" s="177" t="s">
        <v>335</v>
      </c>
      <c r="B247" s="178"/>
      <c r="C247" s="178"/>
      <c r="D247" s="179"/>
      <c r="E247" s="44"/>
      <c r="F247" s="147" t="s">
        <v>576</v>
      </c>
      <c r="G247" s="148"/>
      <c r="H247" s="148"/>
      <c r="I247" s="148"/>
      <c r="J247" s="148"/>
      <c r="K247" s="148"/>
      <c r="L247" s="148"/>
      <c r="M247" s="148"/>
      <c r="N247" s="148"/>
      <c r="O247" s="148"/>
      <c r="P247" s="148"/>
      <c r="Q247" s="148"/>
      <c r="R247" s="148"/>
      <c r="S247" s="148"/>
      <c r="T247" s="148"/>
      <c r="U247" s="149"/>
      <c r="V247" s="403" t="s">
        <v>577</v>
      </c>
      <c r="W247" s="139"/>
      <c r="X247" s="140"/>
      <c r="Y247" s="31"/>
      <c r="Z247" s="409" t="s">
        <v>135</v>
      </c>
      <c r="AA247" s="57" t="s">
        <v>449</v>
      </c>
    </row>
    <row r="248" spans="1:27" s="46" customFormat="1" ht="13.5" customHeight="1">
      <c r="A248" s="177" t="s">
        <v>213</v>
      </c>
      <c r="B248" s="178"/>
      <c r="C248" s="178"/>
      <c r="D248" s="179"/>
      <c r="E248" s="290"/>
      <c r="F248" s="147" t="s">
        <v>578</v>
      </c>
      <c r="G248" s="148"/>
      <c r="H248" s="148"/>
      <c r="I248" s="148"/>
      <c r="J248" s="148"/>
      <c r="K248" s="148"/>
      <c r="L248" s="148"/>
      <c r="M248" s="148"/>
      <c r="N248" s="148"/>
      <c r="O248" s="148"/>
      <c r="P248" s="148"/>
      <c r="Q248" s="148"/>
      <c r="R248" s="148"/>
      <c r="S248" s="148"/>
      <c r="T248" s="148"/>
      <c r="U248" s="149"/>
      <c r="V248" s="138">
        <v>800</v>
      </c>
      <c r="W248" s="139"/>
      <c r="X248" s="140"/>
      <c r="Y248" s="31"/>
      <c r="Z248" s="31" t="s">
        <v>135</v>
      </c>
      <c r="AA248" s="57" t="s">
        <v>449</v>
      </c>
    </row>
    <row r="249" spans="1:27" s="46" customFormat="1" ht="15.45" customHeight="1">
      <c r="A249" s="177" t="s">
        <v>294</v>
      </c>
      <c r="B249" s="178"/>
      <c r="C249" s="178"/>
      <c r="D249" s="179"/>
      <c r="E249" s="44"/>
      <c r="F249" s="135" t="s">
        <v>579</v>
      </c>
      <c r="G249" s="136"/>
      <c r="H249" s="136"/>
      <c r="I249" s="136"/>
      <c r="J249" s="136"/>
      <c r="K249" s="136"/>
      <c r="L249" s="136"/>
      <c r="M249" s="136"/>
      <c r="N249" s="136"/>
      <c r="O249" s="136"/>
      <c r="P249" s="136"/>
      <c r="Q249" s="136"/>
      <c r="R249" s="136"/>
      <c r="S249" s="136"/>
      <c r="T249" s="136"/>
      <c r="U249" s="137"/>
      <c r="V249" s="138" t="s">
        <v>580</v>
      </c>
      <c r="W249" s="139"/>
      <c r="X249" s="140"/>
      <c r="Y249" s="31"/>
      <c r="Z249" s="31" t="s">
        <v>135</v>
      </c>
      <c r="AA249" s="57" t="s">
        <v>449</v>
      </c>
    </row>
    <row r="250" spans="1:27" s="46" customFormat="1" ht="13.2" customHeight="1">
      <c r="A250" s="177" t="s">
        <v>327</v>
      </c>
      <c r="B250" s="178"/>
      <c r="C250" s="178"/>
      <c r="D250" s="179"/>
      <c r="E250" s="44"/>
      <c r="F250" s="135" t="s">
        <v>581</v>
      </c>
      <c r="G250" s="136"/>
      <c r="H250" s="136"/>
      <c r="I250" s="136"/>
      <c r="J250" s="136"/>
      <c r="K250" s="136"/>
      <c r="L250" s="136"/>
      <c r="M250" s="136"/>
      <c r="N250" s="136"/>
      <c r="O250" s="136"/>
      <c r="P250" s="136"/>
      <c r="Q250" s="136"/>
      <c r="R250" s="136"/>
      <c r="S250" s="136"/>
      <c r="T250" s="136"/>
      <c r="U250" s="137"/>
      <c r="V250" s="138">
        <v>35</v>
      </c>
      <c r="W250" s="139"/>
      <c r="X250" s="140"/>
      <c r="Y250" s="31"/>
      <c r="Z250" s="31" t="s">
        <v>135</v>
      </c>
      <c r="AA250" s="57" t="s">
        <v>449</v>
      </c>
    </row>
    <row r="251" spans="1:27" s="46" customFormat="1" ht="13.2" customHeight="1">
      <c r="A251" s="177" t="s">
        <v>537</v>
      </c>
      <c r="B251" s="178"/>
      <c r="C251" s="178"/>
      <c r="D251" s="179"/>
      <c r="E251" s="44"/>
      <c r="F251" s="135" t="s">
        <v>582</v>
      </c>
      <c r="G251" s="136"/>
      <c r="H251" s="136"/>
      <c r="I251" s="136"/>
      <c r="J251" s="136"/>
      <c r="K251" s="136"/>
      <c r="L251" s="136"/>
      <c r="M251" s="136"/>
      <c r="N251" s="136"/>
      <c r="O251" s="136"/>
      <c r="P251" s="136"/>
      <c r="Q251" s="136"/>
      <c r="R251" s="136"/>
      <c r="S251" s="136"/>
      <c r="T251" s="136"/>
      <c r="U251" s="137"/>
      <c r="V251" s="403">
        <v>4000</v>
      </c>
      <c r="W251" s="404"/>
      <c r="X251" s="405"/>
      <c r="Y251" s="31"/>
      <c r="Z251" s="31" t="s">
        <v>135</v>
      </c>
      <c r="AA251" s="57" t="s">
        <v>449</v>
      </c>
    </row>
    <row r="252" spans="1:27" s="33" customFormat="1" ht="15" customHeight="1">
      <c r="A252" s="177" t="s">
        <v>536</v>
      </c>
      <c r="B252" s="178"/>
      <c r="C252" s="178"/>
      <c r="D252" s="179"/>
      <c r="E252" s="44"/>
      <c r="F252" s="135" t="s">
        <v>583</v>
      </c>
      <c r="G252" s="136"/>
      <c r="H252" s="136"/>
      <c r="I252" s="136"/>
      <c r="J252" s="136"/>
      <c r="K252" s="136"/>
      <c r="L252" s="136"/>
      <c r="M252" s="136"/>
      <c r="N252" s="136"/>
      <c r="O252" s="136"/>
      <c r="P252" s="136"/>
      <c r="Q252" s="136"/>
      <c r="R252" s="136"/>
      <c r="S252" s="136"/>
      <c r="T252" s="136"/>
      <c r="U252" s="137"/>
      <c r="V252" s="138">
        <v>1250</v>
      </c>
      <c r="W252" s="139"/>
      <c r="X252" s="140"/>
      <c r="Y252" s="31"/>
      <c r="Z252" s="31" t="s">
        <v>135</v>
      </c>
      <c r="AA252" s="57" t="s">
        <v>449</v>
      </c>
    </row>
    <row r="253" spans="1:27" s="33" customFormat="1" ht="15" customHeight="1">
      <c r="A253" s="177" t="s">
        <v>290</v>
      </c>
      <c r="B253" s="178"/>
      <c r="C253" s="178"/>
      <c r="D253" s="179"/>
      <c r="E253" s="44"/>
      <c r="F253" s="135" t="s">
        <v>584</v>
      </c>
      <c r="G253" s="136"/>
      <c r="H253" s="136"/>
      <c r="I253" s="136"/>
      <c r="J253" s="136"/>
      <c r="K253" s="136"/>
      <c r="L253" s="136"/>
      <c r="M253" s="136"/>
      <c r="N253" s="136"/>
      <c r="O253" s="136"/>
      <c r="P253" s="136"/>
      <c r="Q253" s="136"/>
      <c r="R253" s="136"/>
      <c r="S253" s="136"/>
      <c r="T253" s="136"/>
      <c r="U253" s="137"/>
      <c r="V253" s="138">
        <v>1600</v>
      </c>
      <c r="W253" s="139"/>
      <c r="X253" s="140"/>
      <c r="Y253" s="31" t="s">
        <v>135</v>
      </c>
      <c r="Z253" s="31"/>
      <c r="AA253" s="57" t="s">
        <v>449</v>
      </c>
    </row>
    <row r="254" spans="1:27" s="46" customFormat="1">
      <c r="A254" s="147" t="s">
        <v>484</v>
      </c>
      <c r="B254" s="148"/>
      <c r="C254" s="148"/>
      <c r="D254" s="149"/>
      <c r="E254" s="44"/>
      <c r="F254" s="135" t="s">
        <v>585</v>
      </c>
      <c r="G254" s="136"/>
      <c r="H254" s="136"/>
      <c r="I254" s="136"/>
      <c r="J254" s="136"/>
      <c r="K254" s="136"/>
      <c r="L254" s="136"/>
      <c r="M254" s="136"/>
      <c r="N254" s="136"/>
      <c r="O254" s="136"/>
      <c r="P254" s="136"/>
      <c r="Q254" s="136"/>
      <c r="R254" s="136"/>
      <c r="S254" s="136"/>
      <c r="T254" s="136"/>
      <c r="U254" s="137"/>
      <c r="V254" s="138" t="s">
        <v>586</v>
      </c>
      <c r="W254" s="139"/>
      <c r="X254" s="140"/>
      <c r="Y254" s="31"/>
      <c r="Z254" s="31" t="s">
        <v>135</v>
      </c>
      <c r="AA254" s="57" t="s">
        <v>453</v>
      </c>
    </row>
    <row r="255" spans="1:27" s="46" customFormat="1" ht="13.2" customHeight="1">
      <c r="A255" s="147" t="s">
        <v>335</v>
      </c>
      <c r="B255" s="148"/>
      <c r="C255" s="148"/>
      <c r="D255" s="149"/>
      <c r="E255" s="44"/>
      <c r="F255" s="135" t="s">
        <v>587</v>
      </c>
      <c r="G255" s="136"/>
      <c r="H255" s="136"/>
      <c r="I255" s="136"/>
      <c r="J255" s="136"/>
      <c r="K255" s="136"/>
      <c r="L255" s="136"/>
      <c r="M255" s="136"/>
      <c r="N255" s="136"/>
      <c r="O255" s="136"/>
      <c r="P255" s="136"/>
      <c r="Q255" s="136"/>
      <c r="R255" s="136"/>
      <c r="S255" s="136"/>
      <c r="T255" s="136"/>
      <c r="U255" s="137"/>
      <c r="V255" s="138" t="s">
        <v>588</v>
      </c>
      <c r="W255" s="139"/>
      <c r="X255" s="140"/>
      <c r="Y255" s="31"/>
      <c r="Z255" s="31" t="s">
        <v>135</v>
      </c>
      <c r="AA255" s="57" t="s">
        <v>453</v>
      </c>
    </row>
    <row r="256" spans="1:27" s="46" customFormat="1" ht="10.8" customHeight="1">
      <c r="A256" s="147" t="s">
        <v>327</v>
      </c>
      <c r="B256" s="148"/>
      <c r="C256" s="148"/>
      <c r="D256" s="149"/>
      <c r="E256" s="44"/>
      <c r="F256" s="135" t="s">
        <v>589</v>
      </c>
      <c r="G256" s="136"/>
      <c r="H256" s="136"/>
      <c r="I256" s="136"/>
      <c r="J256" s="136"/>
      <c r="K256" s="136"/>
      <c r="L256" s="136"/>
      <c r="M256" s="136"/>
      <c r="N256" s="136"/>
      <c r="O256" s="136"/>
      <c r="P256" s="136"/>
      <c r="Q256" s="136"/>
      <c r="R256" s="136"/>
      <c r="S256" s="136"/>
      <c r="T256" s="136"/>
      <c r="U256" s="137"/>
      <c r="V256" s="138" t="s">
        <v>590</v>
      </c>
      <c r="W256" s="139"/>
      <c r="X256" s="140"/>
      <c r="Y256" s="31"/>
      <c r="Z256" s="31" t="s">
        <v>135</v>
      </c>
      <c r="AA256" s="57" t="s">
        <v>453</v>
      </c>
    </row>
    <row r="257" spans="1:27" s="46" customFormat="1">
      <c r="A257" s="147" t="s">
        <v>484</v>
      </c>
      <c r="B257" s="148"/>
      <c r="C257" s="148"/>
      <c r="D257" s="149"/>
      <c r="E257" s="44"/>
      <c r="F257" s="135" t="s">
        <v>591</v>
      </c>
      <c r="G257" s="136"/>
      <c r="H257" s="136"/>
      <c r="I257" s="136"/>
      <c r="J257" s="136"/>
      <c r="K257" s="136"/>
      <c r="L257" s="136"/>
      <c r="M257" s="136"/>
      <c r="N257" s="136"/>
      <c r="O257" s="136"/>
      <c r="P257" s="136"/>
      <c r="Q257" s="136"/>
      <c r="R257" s="136"/>
      <c r="S257" s="136"/>
      <c r="T257" s="136"/>
      <c r="U257" s="137"/>
      <c r="V257" s="138" t="s">
        <v>592</v>
      </c>
      <c r="W257" s="139"/>
      <c r="X257" s="140"/>
      <c r="Y257" s="31"/>
      <c r="Z257" s="31" t="s">
        <v>135</v>
      </c>
      <c r="AA257" s="57" t="s">
        <v>453</v>
      </c>
    </row>
    <row r="258" spans="1:27" s="46" customFormat="1">
      <c r="A258" s="147" t="s">
        <v>335</v>
      </c>
      <c r="B258" s="148"/>
      <c r="C258" s="148"/>
      <c r="D258" s="149"/>
      <c r="E258" s="44"/>
      <c r="F258" s="135" t="s">
        <v>591</v>
      </c>
      <c r="G258" s="136"/>
      <c r="H258" s="136"/>
      <c r="I258" s="136"/>
      <c r="J258" s="136"/>
      <c r="K258" s="136"/>
      <c r="L258" s="136"/>
      <c r="M258" s="136"/>
      <c r="N258" s="136"/>
      <c r="O258" s="136"/>
      <c r="P258" s="136"/>
      <c r="Q258" s="136"/>
      <c r="R258" s="136"/>
      <c r="S258" s="136"/>
      <c r="T258" s="136"/>
      <c r="U258" s="137"/>
      <c r="V258" s="138" t="s">
        <v>592</v>
      </c>
      <c r="W258" s="139"/>
      <c r="X258" s="140"/>
      <c r="Y258" s="31"/>
      <c r="Z258" s="31" t="s">
        <v>135</v>
      </c>
      <c r="AA258" s="57" t="s">
        <v>453</v>
      </c>
    </row>
    <row r="259" spans="1:27" customFormat="1" ht="12.75" customHeight="1">
      <c r="A259" s="177" t="s">
        <v>153</v>
      </c>
      <c r="B259" s="178"/>
      <c r="C259" s="178"/>
      <c r="D259" s="179"/>
      <c r="E259" s="350"/>
      <c r="F259" s="410" t="s">
        <v>593</v>
      </c>
      <c r="G259" s="411"/>
      <c r="H259" s="411"/>
      <c r="I259" s="411"/>
      <c r="J259" s="411"/>
      <c r="K259" s="411"/>
      <c r="L259" s="411"/>
      <c r="M259" s="411"/>
      <c r="N259" s="411"/>
      <c r="O259" s="411"/>
      <c r="P259" s="411"/>
      <c r="Q259" s="411"/>
      <c r="R259" s="411"/>
      <c r="S259" s="411"/>
      <c r="T259" s="411"/>
      <c r="U259" s="412"/>
      <c r="V259" s="413" t="s">
        <v>594</v>
      </c>
      <c r="W259" s="414"/>
      <c r="X259" s="415"/>
      <c r="Y259" s="416" t="s">
        <v>135</v>
      </c>
      <c r="Z259" s="416" t="s">
        <v>135</v>
      </c>
      <c r="AA259" s="57" t="s">
        <v>455</v>
      </c>
    </row>
    <row r="260" spans="1:27" customFormat="1" ht="9.75" customHeight="1">
      <c r="A260" s="177" t="s">
        <v>542</v>
      </c>
      <c r="B260" s="178"/>
      <c r="C260" s="178"/>
      <c r="D260" s="179"/>
      <c r="E260" s="350"/>
      <c r="F260" s="417" t="s">
        <v>595</v>
      </c>
      <c r="G260" s="411"/>
      <c r="H260" s="411"/>
      <c r="I260" s="411"/>
      <c r="J260" s="411"/>
      <c r="K260" s="411"/>
      <c r="L260" s="411"/>
      <c r="M260" s="411"/>
      <c r="N260" s="411"/>
      <c r="O260" s="411"/>
      <c r="P260" s="411"/>
      <c r="Q260" s="411"/>
      <c r="R260" s="411"/>
      <c r="S260" s="411"/>
      <c r="T260" s="411"/>
      <c r="U260" s="412"/>
      <c r="V260" s="413" t="s">
        <v>596</v>
      </c>
      <c r="W260" s="414"/>
      <c r="X260" s="415"/>
      <c r="Y260" s="416" t="s">
        <v>135</v>
      </c>
      <c r="Z260" s="416"/>
      <c r="AA260" s="57" t="s">
        <v>455</v>
      </c>
    </row>
    <row r="261" spans="1:27" s="46" customFormat="1" ht="11.25" customHeight="1">
      <c r="A261" s="147" t="s">
        <v>335</v>
      </c>
      <c r="B261" s="148"/>
      <c r="C261" s="148"/>
      <c r="D261" s="149"/>
      <c r="E261" s="31"/>
      <c r="F261" s="147" t="s">
        <v>597</v>
      </c>
      <c r="G261" s="148"/>
      <c r="H261" s="148"/>
      <c r="I261" s="148"/>
      <c r="J261" s="148"/>
      <c r="K261" s="148"/>
      <c r="L261" s="148"/>
      <c r="M261" s="148"/>
      <c r="N261" s="148"/>
      <c r="O261" s="148"/>
      <c r="P261" s="148"/>
      <c r="Q261" s="148"/>
      <c r="R261" s="148"/>
      <c r="S261" s="148"/>
      <c r="T261" s="148"/>
      <c r="U261" s="149"/>
      <c r="V261" s="403">
        <v>4000</v>
      </c>
      <c r="W261" s="404"/>
      <c r="X261" s="405"/>
      <c r="Y261" s="31" t="s">
        <v>135</v>
      </c>
      <c r="Z261" s="31"/>
      <c r="AA261" s="37" t="s">
        <v>459</v>
      </c>
    </row>
    <row r="262" spans="1:27" s="46" customFormat="1" ht="13.2" customHeight="1">
      <c r="A262" s="147" t="s">
        <v>598</v>
      </c>
      <c r="B262" s="148"/>
      <c r="C262" s="148"/>
      <c r="D262" s="149"/>
      <c r="E262" s="44"/>
      <c r="F262" s="147" t="s">
        <v>599</v>
      </c>
      <c r="G262" s="148"/>
      <c r="H262" s="148"/>
      <c r="I262" s="148"/>
      <c r="J262" s="148"/>
      <c r="K262" s="148"/>
      <c r="L262" s="148"/>
      <c r="M262" s="148"/>
      <c r="N262" s="148"/>
      <c r="O262" s="148"/>
      <c r="P262" s="148"/>
      <c r="Q262" s="148"/>
      <c r="R262" s="148"/>
      <c r="S262" s="148"/>
      <c r="T262" s="148"/>
      <c r="U262" s="149"/>
      <c r="V262" s="138">
        <v>170</v>
      </c>
      <c r="W262" s="139"/>
      <c r="X262" s="140"/>
      <c r="Y262" s="418"/>
      <c r="Z262" s="31" t="s">
        <v>135</v>
      </c>
      <c r="AA262" s="57" t="s">
        <v>460</v>
      </c>
    </row>
    <row r="263" spans="1:27" s="33" customFormat="1" ht="15.75" customHeight="1">
      <c r="A263" s="147" t="s">
        <v>302</v>
      </c>
      <c r="B263" s="148"/>
      <c r="C263" s="148"/>
      <c r="D263" s="149"/>
      <c r="E263" s="44"/>
      <c r="F263" s="147" t="s">
        <v>600</v>
      </c>
      <c r="G263" s="148"/>
      <c r="H263" s="148"/>
      <c r="I263" s="148"/>
      <c r="J263" s="148"/>
      <c r="K263" s="148"/>
      <c r="L263" s="148"/>
      <c r="M263" s="148"/>
      <c r="N263" s="148"/>
      <c r="O263" s="148"/>
      <c r="P263" s="148"/>
      <c r="Q263" s="148"/>
      <c r="R263" s="148"/>
      <c r="S263" s="148"/>
      <c r="T263" s="148"/>
      <c r="U263" s="149"/>
      <c r="V263" s="138">
        <v>150</v>
      </c>
      <c r="W263" s="139"/>
      <c r="X263" s="140"/>
      <c r="Y263" s="418"/>
      <c r="Z263" s="31" t="s">
        <v>135</v>
      </c>
      <c r="AA263" s="57" t="s">
        <v>460</v>
      </c>
    </row>
    <row r="264" spans="1:27" s="33" customFormat="1" ht="15" customHeight="1">
      <c r="A264" s="147" t="s">
        <v>335</v>
      </c>
      <c r="B264" s="148"/>
      <c r="C264" s="148"/>
      <c r="D264" s="149"/>
      <c r="E264" s="44"/>
      <c r="F264" s="147" t="s">
        <v>601</v>
      </c>
      <c r="G264" s="148"/>
      <c r="H264" s="148"/>
      <c r="I264" s="148"/>
      <c r="J264" s="148"/>
      <c r="K264" s="148"/>
      <c r="L264" s="148"/>
      <c r="M264" s="148"/>
      <c r="N264" s="148"/>
      <c r="O264" s="148"/>
      <c r="P264" s="148"/>
      <c r="Q264" s="148"/>
      <c r="R264" s="148"/>
      <c r="S264" s="148"/>
      <c r="T264" s="148"/>
      <c r="U264" s="149"/>
      <c r="V264" s="138">
        <v>924</v>
      </c>
      <c r="W264" s="139"/>
      <c r="X264" s="140"/>
      <c r="Y264" s="418"/>
      <c r="Z264" s="31" t="s">
        <v>135</v>
      </c>
      <c r="AA264" s="57" t="s">
        <v>460</v>
      </c>
    </row>
    <row r="265" spans="1:27" s="33" customFormat="1" ht="15" customHeight="1">
      <c r="A265" s="147" t="s">
        <v>335</v>
      </c>
      <c r="B265" s="148"/>
      <c r="C265" s="148"/>
      <c r="D265" s="149"/>
      <c r="E265" s="44"/>
      <c r="F265" s="147" t="s">
        <v>602</v>
      </c>
      <c r="G265" s="148"/>
      <c r="H265" s="148"/>
      <c r="I265" s="148"/>
      <c r="J265" s="148"/>
      <c r="K265" s="148"/>
      <c r="L265" s="148"/>
      <c r="M265" s="148"/>
      <c r="N265" s="148"/>
      <c r="O265" s="148"/>
      <c r="P265" s="148"/>
      <c r="Q265" s="148"/>
      <c r="R265" s="148"/>
      <c r="S265" s="148"/>
      <c r="T265" s="148"/>
      <c r="U265" s="149"/>
      <c r="V265" s="138">
        <v>6650</v>
      </c>
      <c r="W265" s="139"/>
      <c r="X265" s="140"/>
      <c r="Y265" s="418"/>
      <c r="Z265" s="31" t="s">
        <v>135</v>
      </c>
      <c r="AA265" s="57" t="s">
        <v>460</v>
      </c>
    </row>
    <row r="266" spans="1:27" s="33" customFormat="1" ht="15.75" customHeight="1">
      <c r="A266" s="147" t="s">
        <v>502</v>
      </c>
      <c r="B266" s="419"/>
      <c r="C266" s="419"/>
      <c r="D266" s="420"/>
      <c r="E266" s="44"/>
      <c r="F266" s="135" t="s">
        <v>603</v>
      </c>
      <c r="G266" s="136"/>
      <c r="H266" s="136"/>
      <c r="I266" s="136"/>
      <c r="J266" s="136"/>
      <c r="K266" s="136"/>
      <c r="L266" s="136"/>
      <c r="M266" s="136"/>
      <c r="N266" s="136"/>
      <c r="O266" s="136"/>
      <c r="P266" s="136"/>
      <c r="Q266" s="136"/>
      <c r="R266" s="136"/>
      <c r="S266" s="136"/>
      <c r="T266" s="136"/>
      <c r="U266" s="137"/>
      <c r="V266" s="138">
        <v>228</v>
      </c>
      <c r="W266" s="139"/>
      <c r="X266" s="140"/>
      <c r="Y266" s="31"/>
      <c r="Z266" s="31" t="s">
        <v>135</v>
      </c>
      <c r="AA266" s="57" t="s">
        <v>460</v>
      </c>
    </row>
    <row r="267" spans="1:27" s="46" customFormat="1" ht="12.75" customHeight="1">
      <c r="A267" s="421" t="s">
        <v>463</v>
      </c>
      <c r="B267" s="421"/>
      <c r="C267" s="421"/>
      <c r="D267" s="421"/>
      <c r="E267" s="44"/>
      <c r="F267" s="422" t="s">
        <v>604</v>
      </c>
      <c r="G267" s="423"/>
      <c r="H267" s="423"/>
      <c r="I267" s="423"/>
      <c r="J267" s="423"/>
      <c r="K267" s="423"/>
      <c r="L267" s="423"/>
      <c r="M267" s="423"/>
      <c r="N267" s="423"/>
      <c r="O267" s="423"/>
      <c r="P267" s="423"/>
      <c r="Q267" s="423"/>
      <c r="R267" s="423"/>
      <c r="S267" s="423"/>
      <c r="T267" s="423"/>
      <c r="U267" s="424"/>
      <c r="V267" s="425">
        <v>693.8</v>
      </c>
      <c r="W267" s="425"/>
      <c r="X267" s="425"/>
      <c r="Y267" s="425"/>
      <c r="Z267" s="425" t="s">
        <v>135</v>
      </c>
      <c r="AA267" s="57" t="s">
        <v>565</v>
      </c>
    </row>
    <row r="268" spans="1:27" s="46" customFormat="1" ht="12.75" customHeight="1">
      <c r="A268" s="421" t="s">
        <v>385</v>
      </c>
      <c r="B268" s="421"/>
      <c r="C268" s="421"/>
      <c r="D268" s="421"/>
      <c r="E268" s="44"/>
      <c r="F268" s="426"/>
      <c r="G268" s="427"/>
      <c r="H268" s="427"/>
      <c r="I268" s="427"/>
      <c r="J268" s="427"/>
      <c r="K268" s="427"/>
      <c r="L268" s="427"/>
      <c r="M268" s="427"/>
      <c r="N268" s="427"/>
      <c r="O268" s="427"/>
      <c r="P268" s="427"/>
      <c r="Q268" s="427"/>
      <c r="R268" s="427"/>
      <c r="S268" s="427"/>
      <c r="T268" s="427"/>
      <c r="U268" s="428"/>
      <c r="V268" s="425"/>
      <c r="W268" s="425"/>
      <c r="X268" s="425"/>
      <c r="Y268" s="425"/>
      <c r="Z268" s="425"/>
      <c r="AA268" s="57" t="s">
        <v>565</v>
      </c>
    </row>
    <row r="269" spans="1:27" s="46" customFormat="1" ht="12.75" customHeight="1">
      <c r="A269" s="421" t="s">
        <v>145</v>
      </c>
      <c r="B269" s="421"/>
      <c r="C269" s="421"/>
      <c r="D269" s="421"/>
      <c r="E269" s="44"/>
      <c r="F269" s="426"/>
      <c r="G269" s="427"/>
      <c r="H269" s="427"/>
      <c r="I269" s="427"/>
      <c r="J269" s="427"/>
      <c r="K269" s="427"/>
      <c r="L269" s="427"/>
      <c r="M269" s="427"/>
      <c r="N269" s="427"/>
      <c r="O269" s="427"/>
      <c r="P269" s="427"/>
      <c r="Q269" s="427"/>
      <c r="R269" s="427"/>
      <c r="S269" s="427"/>
      <c r="T269" s="427"/>
      <c r="U269" s="428"/>
      <c r="V269" s="425"/>
      <c r="W269" s="425"/>
      <c r="X269" s="425"/>
      <c r="Y269" s="425"/>
      <c r="Z269" s="425"/>
      <c r="AA269" s="57" t="s">
        <v>565</v>
      </c>
    </row>
    <row r="270" spans="1:27" s="46" customFormat="1" ht="12.75" customHeight="1">
      <c r="A270" s="421" t="s">
        <v>37</v>
      </c>
      <c r="B270" s="421"/>
      <c r="C270" s="421"/>
      <c r="D270" s="421"/>
      <c r="E270" s="44"/>
      <c r="F270" s="426"/>
      <c r="G270" s="427"/>
      <c r="H270" s="427"/>
      <c r="I270" s="427"/>
      <c r="J270" s="427"/>
      <c r="K270" s="427"/>
      <c r="L270" s="427"/>
      <c r="M270" s="427"/>
      <c r="N270" s="427"/>
      <c r="O270" s="427"/>
      <c r="P270" s="427"/>
      <c r="Q270" s="427"/>
      <c r="R270" s="427"/>
      <c r="S270" s="427"/>
      <c r="T270" s="427"/>
      <c r="U270" s="428"/>
      <c r="V270" s="425"/>
      <c r="W270" s="425"/>
      <c r="X270" s="425"/>
      <c r="Y270" s="425"/>
      <c r="Z270" s="425"/>
      <c r="AA270" s="57" t="s">
        <v>565</v>
      </c>
    </row>
    <row r="271" spans="1:27" s="46" customFormat="1" ht="12.75" customHeight="1">
      <c r="A271" s="421" t="s">
        <v>191</v>
      </c>
      <c r="B271" s="421"/>
      <c r="C271" s="421"/>
      <c r="D271" s="421"/>
      <c r="E271" s="44"/>
      <c r="F271" s="429"/>
      <c r="G271" s="430"/>
      <c r="H271" s="430"/>
      <c r="I271" s="430"/>
      <c r="J271" s="430"/>
      <c r="K271" s="430"/>
      <c r="L271" s="430"/>
      <c r="M271" s="430"/>
      <c r="N271" s="430"/>
      <c r="O271" s="430"/>
      <c r="P271" s="430"/>
      <c r="Q271" s="430"/>
      <c r="R271" s="430"/>
      <c r="S271" s="430"/>
      <c r="T271" s="430"/>
      <c r="U271" s="431"/>
      <c r="V271" s="425"/>
      <c r="W271" s="425"/>
      <c r="X271" s="425"/>
      <c r="Y271" s="425"/>
      <c r="Z271" s="425"/>
      <c r="AA271" s="57" t="s">
        <v>565</v>
      </c>
    </row>
    <row r="272" spans="1:27" s="46" customFormat="1">
      <c r="A272" s="421" t="s">
        <v>191</v>
      </c>
      <c r="B272" s="421"/>
      <c r="C272" s="421"/>
      <c r="D272" s="421"/>
      <c r="E272" s="44"/>
      <c r="F272" s="432" t="s">
        <v>605</v>
      </c>
      <c r="G272" s="432"/>
      <c r="H272" s="432"/>
      <c r="I272" s="432"/>
      <c r="J272" s="432"/>
      <c r="K272" s="432"/>
      <c r="L272" s="432"/>
      <c r="M272" s="432"/>
      <c r="N272" s="432"/>
      <c r="O272" s="432"/>
      <c r="P272" s="432"/>
      <c r="Q272" s="432"/>
      <c r="R272" s="432"/>
      <c r="S272" s="432"/>
      <c r="T272" s="432"/>
      <c r="U272" s="432"/>
      <c r="V272" s="425">
        <v>43</v>
      </c>
      <c r="W272" s="425"/>
      <c r="X272" s="425"/>
      <c r="Y272" s="31"/>
      <c r="Z272" s="31" t="s">
        <v>135</v>
      </c>
      <c r="AA272" s="57" t="s">
        <v>565</v>
      </c>
    </row>
    <row r="273" spans="1:27" s="46" customFormat="1">
      <c r="A273" s="421" t="s">
        <v>456</v>
      </c>
      <c r="B273" s="421"/>
      <c r="C273" s="421"/>
      <c r="D273" s="421"/>
      <c r="E273" s="44"/>
      <c r="F273" s="432" t="s">
        <v>606</v>
      </c>
      <c r="G273" s="432"/>
      <c r="H273" s="432"/>
      <c r="I273" s="432"/>
      <c r="J273" s="432"/>
      <c r="K273" s="432"/>
      <c r="L273" s="432"/>
      <c r="M273" s="432"/>
      <c r="N273" s="432"/>
      <c r="O273" s="432"/>
      <c r="P273" s="432"/>
      <c r="Q273" s="432"/>
      <c r="R273" s="432"/>
      <c r="S273" s="432"/>
      <c r="T273" s="432"/>
      <c r="U273" s="432"/>
      <c r="V273" s="425">
        <v>288</v>
      </c>
      <c r="W273" s="425"/>
      <c r="X273" s="425"/>
      <c r="Y273" s="31"/>
      <c r="Z273" s="31" t="s">
        <v>135</v>
      </c>
      <c r="AA273" s="57" t="s">
        <v>565</v>
      </c>
    </row>
    <row r="274" spans="1:27" s="46" customFormat="1" ht="15" customHeight="1">
      <c r="A274" s="147" t="s">
        <v>335</v>
      </c>
      <c r="B274" s="148"/>
      <c r="C274" s="148"/>
      <c r="D274" s="149"/>
      <c r="E274" s="44"/>
      <c r="F274" s="147" t="s">
        <v>607</v>
      </c>
      <c r="G274" s="148"/>
      <c r="H274" s="148"/>
      <c r="I274" s="148"/>
      <c r="J274" s="148"/>
      <c r="K274" s="148"/>
      <c r="L274" s="148"/>
      <c r="M274" s="148"/>
      <c r="N274" s="148"/>
      <c r="O274" s="148"/>
      <c r="P274" s="148"/>
      <c r="Q274" s="148"/>
      <c r="R274" s="148"/>
      <c r="S274" s="148"/>
      <c r="T274" s="148"/>
      <c r="U274" s="149"/>
      <c r="V274" s="403"/>
      <c r="W274" s="139"/>
      <c r="X274" s="140"/>
      <c r="Y274" s="31"/>
      <c r="Z274" s="31"/>
      <c r="AA274" s="57" t="s">
        <v>465</v>
      </c>
    </row>
    <row r="275" spans="1:27" s="46" customFormat="1" ht="13.5" customHeight="1">
      <c r="A275" s="421" t="s">
        <v>302</v>
      </c>
      <c r="B275" s="421"/>
      <c r="C275" s="421"/>
      <c r="D275" s="421"/>
      <c r="E275" s="290"/>
      <c r="F275" s="147" t="s">
        <v>608</v>
      </c>
      <c r="G275" s="148"/>
      <c r="H275" s="148"/>
      <c r="I275" s="148"/>
      <c r="J275" s="148"/>
      <c r="K275" s="148"/>
      <c r="L275" s="148"/>
      <c r="M275" s="148"/>
      <c r="N275" s="148"/>
      <c r="O275" s="148"/>
      <c r="P275" s="148"/>
      <c r="Q275" s="148"/>
      <c r="R275" s="148"/>
      <c r="S275" s="148"/>
      <c r="T275" s="148"/>
      <c r="U275" s="149"/>
      <c r="V275" s="138"/>
      <c r="W275" s="139"/>
      <c r="X275" s="140"/>
      <c r="Y275" s="31"/>
      <c r="Z275" s="31" t="s">
        <v>135</v>
      </c>
      <c r="AA275" s="57" t="s">
        <v>465</v>
      </c>
    </row>
    <row r="276" spans="1:27" s="46" customFormat="1" ht="15.6" customHeight="1">
      <c r="A276" s="147" t="s">
        <v>212</v>
      </c>
      <c r="B276" s="148"/>
      <c r="C276" s="148"/>
      <c r="D276" s="149"/>
      <c r="E276" s="44"/>
      <c r="F276" s="135" t="s">
        <v>609</v>
      </c>
      <c r="G276" s="136"/>
      <c r="H276" s="136"/>
      <c r="I276" s="136"/>
      <c r="J276" s="136"/>
      <c r="K276" s="136"/>
      <c r="L276" s="136"/>
      <c r="M276" s="136"/>
      <c r="N276" s="136"/>
      <c r="O276" s="136"/>
      <c r="P276" s="136"/>
      <c r="Q276" s="136"/>
      <c r="R276" s="136"/>
      <c r="S276" s="136"/>
      <c r="T276" s="136"/>
      <c r="U276" s="137"/>
      <c r="V276" s="138"/>
      <c r="W276" s="139"/>
      <c r="X276" s="140"/>
      <c r="Y276" s="31"/>
      <c r="Z276" s="31" t="s">
        <v>135</v>
      </c>
      <c r="AA276" s="57" t="s">
        <v>465</v>
      </c>
    </row>
    <row r="277" spans="1:27" s="46" customFormat="1" ht="12.9" customHeight="1">
      <c r="A277" s="147" t="s">
        <v>466</v>
      </c>
      <c r="B277" s="148"/>
      <c r="C277" s="148"/>
      <c r="D277" s="149"/>
      <c r="E277" s="44"/>
      <c r="F277" s="135" t="s">
        <v>609</v>
      </c>
      <c r="G277" s="136"/>
      <c r="H277" s="136"/>
      <c r="I277" s="136"/>
      <c r="J277" s="136"/>
      <c r="K277" s="136"/>
      <c r="L277" s="136"/>
      <c r="M277" s="136"/>
      <c r="N277" s="136"/>
      <c r="O277" s="136"/>
      <c r="P277" s="136"/>
      <c r="Q277" s="136"/>
      <c r="R277" s="136"/>
      <c r="S277" s="136"/>
      <c r="T277" s="136"/>
      <c r="U277" s="137"/>
      <c r="V277" s="138"/>
      <c r="W277" s="139"/>
      <c r="X277" s="140"/>
      <c r="Y277" s="31"/>
      <c r="Z277" s="31" t="s">
        <v>135</v>
      </c>
      <c r="AA277" s="57" t="s">
        <v>465</v>
      </c>
    </row>
    <row r="278" spans="1:27" s="46" customFormat="1" ht="12.9" customHeight="1">
      <c r="A278" s="147" t="s">
        <v>327</v>
      </c>
      <c r="B278" s="148"/>
      <c r="C278" s="148"/>
      <c r="D278" s="149"/>
      <c r="E278" s="44"/>
      <c r="F278" s="147" t="s">
        <v>610</v>
      </c>
      <c r="G278" s="148"/>
      <c r="H278" s="148"/>
      <c r="I278" s="148"/>
      <c r="J278" s="148"/>
      <c r="K278" s="148"/>
      <c r="L278" s="148"/>
      <c r="M278" s="148"/>
      <c r="N278" s="148"/>
      <c r="O278" s="148"/>
      <c r="P278" s="148"/>
      <c r="Q278" s="148"/>
      <c r="R278" s="148"/>
      <c r="S278" s="148"/>
      <c r="T278" s="148"/>
      <c r="U278" s="149"/>
      <c r="V278" s="138"/>
      <c r="W278" s="139"/>
      <c r="X278" s="140"/>
      <c r="Y278" s="31"/>
      <c r="Z278" s="31" t="s">
        <v>135</v>
      </c>
      <c r="AA278" s="57" t="s">
        <v>465</v>
      </c>
    </row>
    <row r="279" spans="1:27" s="46" customFormat="1" ht="12.9" customHeight="1">
      <c r="A279" s="147" t="s">
        <v>487</v>
      </c>
      <c r="B279" s="148"/>
      <c r="C279" s="148"/>
      <c r="D279" s="149"/>
      <c r="E279" s="44"/>
      <c r="F279" s="135" t="s">
        <v>609</v>
      </c>
      <c r="G279" s="136"/>
      <c r="H279" s="136"/>
      <c r="I279" s="136"/>
      <c r="J279" s="136"/>
      <c r="K279" s="136"/>
      <c r="L279" s="136"/>
      <c r="M279" s="136"/>
      <c r="N279" s="136"/>
      <c r="O279" s="136"/>
      <c r="P279" s="136"/>
      <c r="Q279" s="136"/>
      <c r="R279" s="136"/>
      <c r="S279" s="136"/>
      <c r="T279" s="136"/>
      <c r="U279" s="137"/>
      <c r="V279" s="403"/>
      <c r="W279" s="404"/>
      <c r="X279" s="405"/>
      <c r="Y279" s="31"/>
      <c r="Z279" s="31" t="s">
        <v>135</v>
      </c>
      <c r="AA279" s="57" t="s">
        <v>465</v>
      </c>
    </row>
    <row r="280" spans="1:27" s="1" customFormat="1" ht="26.25" customHeight="1">
      <c r="A280" s="177" t="s">
        <v>335</v>
      </c>
      <c r="B280" s="178"/>
      <c r="C280" s="178"/>
      <c r="D280" s="179"/>
      <c r="E280" s="35"/>
      <c r="F280" s="433" t="s">
        <v>611</v>
      </c>
      <c r="G280" s="434"/>
      <c r="H280" s="434"/>
      <c r="I280" s="434"/>
      <c r="J280" s="434"/>
      <c r="K280" s="434"/>
      <c r="L280" s="434"/>
      <c r="M280" s="434"/>
      <c r="N280" s="434"/>
      <c r="O280" s="434"/>
      <c r="P280" s="434"/>
      <c r="Q280" s="434"/>
      <c r="R280" s="434"/>
      <c r="S280" s="434"/>
      <c r="T280" s="434"/>
      <c r="U280" s="435"/>
      <c r="V280" s="217">
        <v>35000</v>
      </c>
      <c r="W280" s="222"/>
      <c r="X280" s="223"/>
      <c r="Y280" s="31"/>
      <c r="Z280" s="31" t="s">
        <v>135</v>
      </c>
      <c r="AA280" s="57" t="s">
        <v>467</v>
      </c>
    </row>
    <row r="281" spans="1:27" s="46" customFormat="1">
      <c r="A281" s="147" t="s">
        <v>612</v>
      </c>
      <c r="B281" s="148"/>
      <c r="C281" s="148"/>
      <c r="D281" s="149"/>
      <c r="E281" s="44"/>
      <c r="F281" s="180" t="s">
        <v>613</v>
      </c>
      <c r="G281" s="181"/>
      <c r="H281" s="181"/>
      <c r="I281" s="181"/>
      <c r="J281" s="181"/>
      <c r="K281" s="181"/>
      <c r="L281" s="181"/>
      <c r="M281" s="181"/>
      <c r="N281" s="181"/>
      <c r="O281" s="181"/>
      <c r="P281" s="181"/>
      <c r="Q281" s="181"/>
      <c r="R281" s="181"/>
      <c r="S281" s="181"/>
      <c r="T281" s="181"/>
      <c r="U281" s="182"/>
      <c r="V281" s="138"/>
      <c r="W281" s="139"/>
      <c r="X281" s="140"/>
      <c r="Y281" s="31"/>
      <c r="Z281" s="31"/>
      <c r="AA281" s="57" t="s">
        <v>468</v>
      </c>
    </row>
    <row r="282" spans="1:27" s="46" customFormat="1">
      <c r="A282" s="147" t="s">
        <v>129</v>
      </c>
      <c r="B282" s="148"/>
      <c r="C282" s="148"/>
      <c r="D282" s="149"/>
      <c r="E282" s="44"/>
      <c r="F282" s="180" t="s">
        <v>614</v>
      </c>
      <c r="G282" s="181"/>
      <c r="H282" s="181"/>
      <c r="I282" s="181"/>
      <c r="J282" s="181"/>
      <c r="K282" s="181"/>
      <c r="L282" s="181"/>
      <c r="M282" s="181"/>
      <c r="N282" s="181"/>
      <c r="O282" s="181"/>
      <c r="P282" s="181"/>
      <c r="Q282" s="181"/>
      <c r="R282" s="181"/>
      <c r="S282" s="181"/>
      <c r="T282" s="181"/>
      <c r="U282" s="182"/>
      <c r="V282" s="138"/>
      <c r="W282" s="139"/>
      <c r="X282" s="140"/>
      <c r="Y282" s="31"/>
      <c r="Z282" s="31"/>
      <c r="AA282" s="57" t="s">
        <v>468</v>
      </c>
    </row>
    <row r="283" spans="1:27" s="46" customFormat="1">
      <c r="A283" s="147" t="s">
        <v>456</v>
      </c>
      <c r="B283" s="148"/>
      <c r="C283" s="148"/>
      <c r="D283" s="149"/>
      <c r="E283" s="44"/>
      <c r="F283" s="180" t="s">
        <v>613</v>
      </c>
      <c r="G283" s="181"/>
      <c r="H283" s="181"/>
      <c r="I283" s="181"/>
      <c r="J283" s="181"/>
      <c r="K283" s="181"/>
      <c r="L283" s="181"/>
      <c r="M283" s="181"/>
      <c r="N283" s="181"/>
      <c r="O283" s="181"/>
      <c r="P283" s="181"/>
      <c r="Q283" s="181"/>
      <c r="R283" s="181"/>
      <c r="S283" s="181"/>
      <c r="T283" s="181"/>
      <c r="U283" s="182"/>
      <c r="V283" s="138"/>
      <c r="W283" s="139"/>
      <c r="X283" s="140"/>
      <c r="Y283" s="31"/>
      <c r="Z283" s="31"/>
      <c r="AA283" s="57" t="s">
        <v>468</v>
      </c>
    </row>
    <row r="284" spans="1:27" s="46" customFormat="1">
      <c r="A284" s="147" t="s">
        <v>325</v>
      </c>
      <c r="B284" s="148"/>
      <c r="C284" s="148"/>
      <c r="D284" s="149"/>
      <c r="E284" s="44"/>
      <c r="F284" s="180" t="s">
        <v>615</v>
      </c>
      <c r="G284" s="181"/>
      <c r="H284" s="181"/>
      <c r="I284" s="181"/>
      <c r="J284" s="181"/>
      <c r="K284" s="181"/>
      <c r="L284" s="181"/>
      <c r="M284" s="181"/>
      <c r="N284" s="181"/>
      <c r="O284" s="181"/>
      <c r="P284" s="181"/>
      <c r="Q284" s="181"/>
      <c r="R284" s="181"/>
      <c r="S284" s="181"/>
      <c r="T284" s="181"/>
      <c r="U284" s="182"/>
      <c r="V284" s="138"/>
      <c r="W284" s="139"/>
      <c r="X284" s="140"/>
      <c r="Y284" s="31"/>
      <c r="Z284" s="31"/>
      <c r="AA284" s="57" t="s">
        <v>468</v>
      </c>
    </row>
    <row r="285" spans="1:27" s="46" customFormat="1">
      <c r="A285" s="147" t="s">
        <v>145</v>
      </c>
      <c r="B285" s="148"/>
      <c r="C285" s="148"/>
      <c r="D285" s="149"/>
      <c r="E285" s="44"/>
      <c r="F285" s="180" t="s">
        <v>616</v>
      </c>
      <c r="G285" s="181"/>
      <c r="H285" s="181"/>
      <c r="I285" s="181"/>
      <c r="J285" s="181"/>
      <c r="K285" s="181"/>
      <c r="L285" s="181"/>
      <c r="M285" s="181"/>
      <c r="N285" s="181"/>
      <c r="O285" s="181"/>
      <c r="P285" s="181"/>
      <c r="Q285" s="181"/>
      <c r="R285" s="181"/>
      <c r="S285" s="181"/>
      <c r="T285" s="181"/>
      <c r="U285" s="182"/>
      <c r="V285" s="138"/>
      <c r="W285" s="139"/>
      <c r="X285" s="140"/>
      <c r="Y285" s="31"/>
      <c r="Z285" s="31"/>
      <c r="AA285" s="57" t="s">
        <v>468</v>
      </c>
    </row>
    <row r="286" spans="1:27" s="46" customFormat="1">
      <c r="A286" s="147" t="s">
        <v>178</v>
      </c>
      <c r="B286" s="148"/>
      <c r="C286" s="148"/>
      <c r="D286" s="149"/>
      <c r="E286" s="44"/>
      <c r="F286" s="180" t="s">
        <v>617</v>
      </c>
      <c r="G286" s="181"/>
      <c r="H286" s="181"/>
      <c r="I286" s="181"/>
      <c r="J286" s="181"/>
      <c r="K286" s="181"/>
      <c r="L286" s="181"/>
      <c r="M286" s="181"/>
      <c r="N286" s="181"/>
      <c r="O286" s="181"/>
      <c r="P286" s="181"/>
      <c r="Q286" s="181"/>
      <c r="R286" s="181"/>
      <c r="S286" s="181"/>
      <c r="T286" s="181"/>
      <c r="U286" s="182"/>
      <c r="V286" s="138"/>
      <c r="W286" s="139"/>
      <c r="X286" s="140"/>
      <c r="Y286" s="31"/>
      <c r="Z286" s="31"/>
      <c r="AA286" s="57" t="s">
        <v>468</v>
      </c>
    </row>
    <row r="287" spans="1:27" s="46" customFormat="1">
      <c r="A287" s="147" t="s">
        <v>153</v>
      </c>
      <c r="B287" s="148"/>
      <c r="C287" s="148"/>
      <c r="D287" s="149"/>
      <c r="E287" s="44"/>
      <c r="F287" s="180" t="s">
        <v>614</v>
      </c>
      <c r="G287" s="181"/>
      <c r="H287" s="181"/>
      <c r="I287" s="181"/>
      <c r="J287" s="181"/>
      <c r="K287" s="181"/>
      <c r="L287" s="181"/>
      <c r="M287" s="181"/>
      <c r="N287" s="181"/>
      <c r="O287" s="181"/>
      <c r="P287" s="181"/>
      <c r="Q287" s="181"/>
      <c r="R287" s="181"/>
      <c r="S287" s="181"/>
      <c r="T287" s="181"/>
      <c r="U287" s="182"/>
      <c r="V287" s="138"/>
      <c r="W287" s="139"/>
      <c r="X287" s="140"/>
      <c r="Y287" s="31"/>
      <c r="Z287" s="31"/>
      <c r="AA287" s="57" t="s">
        <v>468</v>
      </c>
    </row>
    <row r="288" spans="1:27" s="46" customFormat="1">
      <c r="A288" s="147" t="s">
        <v>471</v>
      </c>
      <c r="B288" s="148"/>
      <c r="C288" s="148"/>
      <c r="D288" s="149"/>
      <c r="E288" s="44"/>
      <c r="F288" s="180" t="s">
        <v>618</v>
      </c>
      <c r="G288" s="181"/>
      <c r="H288" s="181"/>
      <c r="I288" s="181"/>
      <c r="J288" s="181"/>
      <c r="K288" s="181"/>
      <c r="L288" s="181"/>
      <c r="M288" s="181"/>
      <c r="N288" s="181"/>
      <c r="O288" s="181"/>
      <c r="P288" s="181"/>
      <c r="Q288" s="181"/>
      <c r="R288" s="181"/>
      <c r="S288" s="181"/>
      <c r="T288" s="181"/>
      <c r="U288" s="182"/>
      <c r="V288" s="138"/>
      <c r="W288" s="139"/>
      <c r="X288" s="140"/>
      <c r="Y288" s="31"/>
      <c r="Z288" s="31"/>
      <c r="AA288" s="57" t="s">
        <v>468</v>
      </c>
    </row>
    <row r="289" spans="1:27" s="46" customFormat="1">
      <c r="A289" s="147" t="s">
        <v>260</v>
      </c>
      <c r="B289" s="148"/>
      <c r="C289" s="148"/>
      <c r="D289" s="149"/>
      <c r="E289" s="44"/>
      <c r="F289" s="180" t="s">
        <v>619</v>
      </c>
      <c r="G289" s="181"/>
      <c r="H289" s="181"/>
      <c r="I289" s="181"/>
      <c r="J289" s="181"/>
      <c r="K289" s="181"/>
      <c r="L289" s="181"/>
      <c r="M289" s="181"/>
      <c r="N289" s="181"/>
      <c r="O289" s="181"/>
      <c r="P289" s="181"/>
      <c r="Q289" s="181"/>
      <c r="R289" s="181"/>
      <c r="S289" s="181"/>
      <c r="T289" s="181"/>
      <c r="U289" s="182"/>
      <c r="V289" s="138"/>
      <c r="W289" s="139"/>
      <c r="X289" s="140"/>
      <c r="Y289" s="31"/>
      <c r="Z289" s="31"/>
      <c r="AA289" s="57" t="s">
        <v>468</v>
      </c>
    </row>
    <row r="290" spans="1:27" s="46" customFormat="1">
      <c r="A290" s="147" t="s">
        <v>473</v>
      </c>
      <c r="B290" s="148"/>
      <c r="C290" s="148"/>
      <c r="D290" s="149"/>
      <c r="E290" s="436"/>
      <c r="F290" s="425" t="s">
        <v>620</v>
      </c>
      <c r="G290" s="425"/>
      <c r="H290" s="425"/>
      <c r="I290" s="425"/>
      <c r="J290" s="425"/>
      <c r="K290" s="425"/>
      <c r="L290" s="425"/>
      <c r="M290" s="425"/>
      <c r="N290" s="425"/>
      <c r="O290" s="425"/>
      <c r="P290" s="425"/>
      <c r="Q290" s="425"/>
      <c r="R290" s="425"/>
      <c r="S290" s="425"/>
      <c r="T290" s="425"/>
      <c r="U290" s="425"/>
      <c r="V290" s="425" t="s">
        <v>621</v>
      </c>
      <c r="W290" s="425"/>
      <c r="X290" s="425"/>
      <c r="Y290" s="31" t="s">
        <v>622</v>
      </c>
      <c r="Z290" s="31"/>
      <c r="AA290" s="57" t="s">
        <v>474</v>
      </c>
    </row>
    <row r="291" spans="1:27" s="46" customFormat="1">
      <c r="A291" s="147" t="s">
        <v>623</v>
      </c>
      <c r="B291" s="148"/>
      <c r="C291" s="148"/>
      <c r="D291" s="149"/>
      <c r="E291" s="44"/>
      <c r="F291" s="180" t="s">
        <v>624</v>
      </c>
      <c r="G291" s="181"/>
      <c r="H291" s="181"/>
      <c r="I291" s="181"/>
      <c r="J291" s="181"/>
      <c r="K291" s="181"/>
      <c r="L291" s="181"/>
      <c r="M291" s="181"/>
      <c r="N291" s="181"/>
      <c r="O291" s="181"/>
      <c r="P291" s="181"/>
      <c r="Q291" s="181"/>
      <c r="R291" s="181"/>
      <c r="S291" s="181"/>
      <c r="T291" s="181"/>
      <c r="U291" s="182"/>
      <c r="V291" s="138" t="s">
        <v>625</v>
      </c>
      <c r="W291" s="139"/>
      <c r="X291" s="140"/>
      <c r="Y291" s="31">
        <v>1</v>
      </c>
      <c r="Z291" s="31"/>
      <c r="AA291" s="397" t="s">
        <v>475</v>
      </c>
    </row>
    <row r="292" spans="1:27" s="46" customFormat="1">
      <c r="A292" s="147" t="s">
        <v>626</v>
      </c>
      <c r="B292" s="148"/>
      <c r="C292" s="148"/>
      <c r="D292" s="149"/>
      <c r="E292" s="44"/>
      <c r="F292" s="180" t="s">
        <v>627</v>
      </c>
      <c r="G292" s="181"/>
      <c r="H292" s="181"/>
      <c r="I292" s="181"/>
      <c r="J292" s="181"/>
      <c r="K292" s="181"/>
      <c r="L292" s="181"/>
      <c r="M292" s="181"/>
      <c r="N292" s="181"/>
      <c r="O292" s="181"/>
      <c r="P292" s="181"/>
      <c r="Q292" s="181"/>
      <c r="R292" s="181"/>
      <c r="S292" s="181"/>
      <c r="T292" s="181"/>
      <c r="U292" s="182"/>
      <c r="V292" s="138" t="s">
        <v>628</v>
      </c>
      <c r="W292" s="139"/>
      <c r="X292" s="140"/>
      <c r="Y292" s="31">
        <v>1</v>
      </c>
      <c r="Z292" s="31"/>
      <c r="AA292" s="397" t="s">
        <v>475</v>
      </c>
    </row>
    <row r="293" spans="1:27" s="444" customFormat="1" ht="12" customHeight="1">
      <c r="A293" s="147" t="s">
        <v>129</v>
      </c>
      <c r="B293" s="148"/>
      <c r="C293" s="148"/>
      <c r="D293" s="149"/>
      <c r="E293" s="437"/>
      <c r="F293" s="438" t="s">
        <v>629</v>
      </c>
      <c r="G293" s="439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  <c r="T293" s="439"/>
      <c r="U293" s="440"/>
      <c r="V293" s="441">
        <v>100</v>
      </c>
      <c r="W293" s="442"/>
      <c r="X293" s="443"/>
      <c r="Y293" s="314"/>
      <c r="Z293" s="314" t="s">
        <v>135</v>
      </c>
      <c r="AA293" s="343" t="s">
        <v>478</v>
      </c>
    </row>
    <row r="294" spans="1:27" s="444" customFormat="1" ht="12" customHeight="1">
      <c r="A294" s="147" t="s">
        <v>137</v>
      </c>
      <c r="B294" s="148"/>
      <c r="C294" s="148"/>
      <c r="D294" s="149"/>
      <c r="E294" s="437"/>
      <c r="F294" s="438" t="s">
        <v>630</v>
      </c>
      <c r="G294" s="439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  <c r="T294" s="439"/>
      <c r="U294" s="440"/>
      <c r="V294" s="441">
        <v>100</v>
      </c>
      <c r="W294" s="442"/>
      <c r="X294" s="443"/>
      <c r="Y294" s="314"/>
      <c r="Z294" s="314" t="s">
        <v>135</v>
      </c>
      <c r="AA294" s="343" t="s">
        <v>478</v>
      </c>
    </row>
    <row r="295" spans="1:27" s="444" customFormat="1" ht="12" customHeight="1">
      <c r="A295" s="147" t="s">
        <v>480</v>
      </c>
      <c r="B295" s="148"/>
      <c r="C295" s="148"/>
      <c r="D295" s="149"/>
      <c r="E295" s="437"/>
      <c r="F295" s="445" t="s">
        <v>631</v>
      </c>
      <c r="G295" s="446"/>
      <c r="H295" s="446"/>
      <c r="I295" s="446"/>
      <c r="J295" s="446"/>
      <c r="K295" s="446"/>
      <c r="L295" s="446"/>
      <c r="M295" s="446"/>
      <c r="N295" s="446"/>
      <c r="O295" s="446"/>
      <c r="P295" s="446"/>
      <c r="Q295" s="446"/>
      <c r="R295" s="446"/>
      <c r="S295" s="446"/>
      <c r="T295" s="446"/>
      <c r="U295" s="447"/>
      <c r="V295" s="441">
        <v>600</v>
      </c>
      <c r="W295" s="442"/>
      <c r="X295" s="443"/>
      <c r="Y295" s="448" t="s">
        <v>135</v>
      </c>
      <c r="Z295" s="314" t="s">
        <v>135</v>
      </c>
      <c r="AA295" s="343" t="s">
        <v>478</v>
      </c>
    </row>
    <row r="296" spans="1:27" s="444" customFormat="1" ht="12" customHeight="1">
      <c r="A296" s="147" t="s">
        <v>131</v>
      </c>
      <c r="B296" s="148"/>
      <c r="C296" s="148"/>
      <c r="D296" s="149"/>
      <c r="E296" s="437"/>
      <c r="F296" s="438" t="s">
        <v>632</v>
      </c>
      <c r="G296" s="439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  <c r="T296" s="439"/>
      <c r="U296" s="440"/>
      <c r="V296" s="449">
        <v>600</v>
      </c>
      <c r="W296" s="450"/>
      <c r="X296" s="451"/>
      <c r="Y296" s="314"/>
      <c r="Z296" s="314" t="s">
        <v>135</v>
      </c>
      <c r="AA296" s="343" t="s">
        <v>478</v>
      </c>
    </row>
    <row r="297" spans="1:27" s="444" customFormat="1" ht="27" customHeight="1">
      <c r="A297" s="147" t="s">
        <v>260</v>
      </c>
      <c r="B297" s="148"/>
      <c r="C297" s="148"/>
      <c r="D297" s="149"/>
      <c r="E297" s="437"/>
      <c r="F297" s="445" t="s">
        <v>633</v>
      </c>
      <c r="G297" s="446"/>
      <c r="H297" s="446"/>
      <c r="I297" s="446"/>
      <c r="J297" s="446"/>
      <c r="K297" s="446"/>
      <c r="L297" s="446"/>
      <c r="M297" s="446"/>
      <c r="N297" s="446"/>
      <c r="O297" s="446"/>
      <c r="P297" s="446"/>
      <c r="Q297" s="446"/>
      <c r="R297" s="446"/>
      <c r="S297" s="446"/>
      <c r="T297" s="446"/>
      <c r="U297" s="447"/>
      <c r="V297" s="449">
        <v>1050</v>
      </c>
      <c r="W297" s="450"/>
      <c r="X297" s="451"/>
      <c r="Y297" s="448"/>
      <c r="Z297" s="314" t="s">
        <v>135</v>
      </c>
      <c r="AA297" s="343" t="s">
        <v>478</v>
      </c>
    </row>
    <row r="298" spans="1:27" s="46" customFormat="1" ht="11.4" customHeight="1">
      <c r="A298" s="147" t="s">
        <v>260</v>
      </c>
      <c r="B298" s="148"/>
      <c r="C298" s="148"/>
      <c r="D298" s="149"/>
      <c r="E298" s="44"/>
      <c r="F298" s="180"/>
      <c r="G298" s="181"/>
      <c r="H298" s="181"/>
      <c r="I298" s="181"/>
      <c r="J298" s="181"/>
      <c r="K298" s="181"/>
      <c r="L298" s="181"/>
      <c r="M298" s="181"/>
      <c r="N298" s="181"/>
      <c r="O298" s="181"/>
      <c r="P298" s="181"/>
      <c r="Q298" s="181"/>
      <c r="R298" s="181"/>
      <c r="S298" s="181"/>
      <c r="T298" s="181"/>
      <c r="U298" s="182"/>
      <c r="V298" s="138"/>
      <c r="W298" s="139"/>
      <c r="X298" s="140"/>
      <c r="Y298" s="31"/>
      <c r="Z298" s="31"/>
      <c r="AA298" s="57" t="s">
        <v>482</v>
      </c>
    </row>
    <row r="299" spans="1:27" s="46" customFormat="1" ht="12.6" customHeight="1">
      <c r="A299" s="147" t="s">
        <v>456</v>
      </c>
      <c r="B299" s="148"/>
      <c r="C299" s="148"/>
      <c r="D299" s="149"/>
      <c r="E299" s="44"/>
      <c r="F299" s="180"/>
      <c r="G299" s="181"/>
      <c r="H299" s="181"/>
      <c r="I299" s="181"/>
      <c r="J299" s="181"/>
      <c r="K299" s="181"/>
      <c r="L299" s="181"/>
      <c r="M299" s="181"/>
      <c r="N299" s="181"/>
      <c r="O299" s="181"/>
      <c r="P299" s="181"/>
      <c r="Q299" s="181"/>
      <c r="R299" s="181"/>
      <c r="S299" s="181"/>
      <c r="T299" s="181"/>
      <c r="U299" s="182"/>
      <c r="V299" s="138"/>
      <c r="W299" s="139"/>
      <c r="X299" s="140"/>
      <c r="Y299" s="31"/>
      <c r="Z299" s="31"/>
      <c r="AA299" s="57" t="s">
        <v>482</v>
      </c>
    </row>
    <row r="300" spans="1:27" s="46" customFormat="1" ht="10.8" customHeight="1">
      <c r="A300" s="147" t="s">
        <v>542</v>
      </c>
      <c r="B300" s="148"/>
      <c r="C300" s="148"/>
      <c r="D300" s="149"/>
      <c r="E300" s="44"/>
      <c r="F300" s="180"/>
      <c r="G300" s="181"/>
      <c r="H300" s="181"/>
      <c r="I300" s="181"/>
      <c r="J300" s="181"/>
      <c r="K300" s="181"/>
      <c r="L300" s="181"/>
      <c r="M300" s="181"/>
      <c r="N300" s="181"/>
      <c r="O300" s="181"/>
      <c r="P300" s="181"/>
      <c r="Q300" s="181"/>
      <c r="R300" s="181"/>
      <c r="S300" s="181"/>
      <c r="T300" s="181"/>
      <c r="U300" s="182"/>
      <c r="V300" s="138"/>
      <c r="W300" s="139"/>
      <c r="X300" s="140"/>
      <c r="Y300" s="31"/>
      <c r="Z300" s="31"/>
      <c r="AA300" s="57" t="s">
        <v>482</v>
      </c>
    </row>
    <row r="301" spans="1:27" s="46" customFormat="1" ht="10.8" customHeight="1">
      <c r="A301" s="147" t="s">
        <v>457</v>
      </c>
      <c r="B301" s="148"/>
      <c r="C301" s="148"/>
      <c r="D301" s="149"/>
      <c r="E301" s="44"/>
      <c r="F301" s="180"/>
      <c r="G301" s="181"/>
      <c r="H301" s="181"/>
      <c r="I301" s="181"/>
      <c r="J301" s="181"/>
      <c r="K301" s="181"/>
      <c r="L301" s="181"/>
      <c r="M301" s="181"/>
      <c r="N301" s="181"/>
      <c r="O301" s="181"/>
      <c r="P301" s="181"/>
      <c r="Q301" s="181"/>
      <c r="R301" s="181"/>
      <c r="S301" s="181"/>
      <c r="T301" s="181"/>
      <c r="U301" s="182"/>
      <c r="V301" s="138"/>
      <c r="W301" s="139"/>
      <c r="X301" s="140"/>
      <c r="Y301" s="31"/>
      <c r="Z301" s="31"/>
      <c r="AA301" s="57" t="s">
        <v>482</v>
      </c>
    </row>
    <row r="302" spans="1:27" s="46" customFormat="1" ht="10.8" customHeight="1">
      <c r="A302" s="177" t="s">
        <v>452</v>
      </c>
      <c r="B302" s="178"/>
      <c r="C302" s="178"/>
      <c r="D302" s="179"/>
      <c r="E302" s="44"/>
      <c r="F302" s="180"/>
      <c r="G302" s="181"/>
      <c r="H302" s="181"/>
      <c r="I302" s="181"/>
      <c r="J302" s="181"/>
      <c r="K302" s="181"/>
      <c r="L302" s="181"/>
      <c r="M302" s="181"/>
      <c r="N302" s="181"/>
      <c r="O302" s="181"/>
      <c r="P302" s="181"/>
      <c r="Q302" s="181"/>
      <c r="R302" s="181"/>
      <c r="S302" s="181"/>
      <c r="T302" s="181"/>
      <c r="U302" s="182"/>
      <c r="V302" s="138"/>
      <c r="W302" s="139"/>
      <c r="X302" s="140"/>
      <c r="Y302" s="31"/>
      <c r="Z302" s="31"/>
      <c r="AA302" s="57" t="s">
        <v>482</v>
      </c>
    </row>
    <row r="303" spans="1:27" s="46" customFormat="1" ht="13.2" customHeight="1">
      <c r="A303" s="147" t="s">
        <v>484</v>
      </c>
      <c r="B303" s="148"/>
      <c r="C303" s="148"/>
      <c r="D303" s="149"/>
      <c r="E303" s="44"/>
      <c r="F303" s="147" t="s">
        <v>634</v>
      </c>
      <c r="G303" s="148"/>
      <c r="H303" s="148"/>
      <c r="I303" s="148"/>
      <c r="J303" s="148"/>
      <c r="K303" s="148"/>
      <c r="L303" s="148"/>
      <c r="M303" s="148"/>
      <c r="N303" s="148"/>
      <c r="O303" s="148"/>
      <c r="P303" s="148"/>
      <c r="Q303" s="148"/>
      <c r="R303" s="148"/>
      <c r="S303" s="148"/>
      <c r="T303" s="148"/>
      <c r="U303" s="149"/>
      <c r="V303" s="138">
        <v>540</v>
      </c>
      <c r="W303" s="139"/>
      <c r="X303" s="140"/>
      <c r="Y303" s="31" t="s">
        <v>135</v>
      </c>
      <c r="Z303" s="31"/>
      <c r="AA303" s="343" t="s">
        <v>485</v>
      </c>
    </row>
    <row r="304" spans="1:27" s="33" customFormat="1" ht="15.75" customHeight="1">
      <c r="A304" s="147" t="s">
        <v>486</v>
      </c>
      <c r="B304" s="148"/>
      <c r="C304" s="148"/>
      <c r="D304" s="149"/>
      <c r="E304" s="44"/>
      <c r="F304" s="147" t="s">
        <v>634</v>
      </c>
      <c r="G304" s="148"/>
      <c r="H304" s="148"/>
      <c r="I304" s="148"/>
      <c r="J304" s="148"/>
      <c r="K304" s="148"/>
      <c r="L304" s="148"/>
      <c r="M304" s="148"/>
      <c r="N304" s="148"/>
      <c r="O304" s="148"/>
      <c r="P304" s="148"/>
      <c r="Q304" s="148"/>
      <c r="R304" s="148"/>
      <c r="S304" s="148"/>
      <c r="T304" s="148"/>
      <c r="U304" s="149"/>
      <c r="V304" s="138">
        <v>540</v>
      </c>
      <c r="W304" s="139"/>
      <c r="X304" s="140"/>
      <c r="Y304" s="31" t="s">
        <v>135</v>
      </c>
      <c r="Z304" s="31"/>
      <c r="AA304" s="343" t="s">
        <v>485</v>
      </c>
    </row>
    <row r="305" spans="1:27" s="33" customFormat="1" ht="15" customHeight="1">
      <c r="A305" s="147" t="s">
        <v>315</v>
      </c>
      <c r="B305" s="148"/>
      <c r="C305" s="148"/>
      <c r="D305" s="149"/>
      <c r="E305" s="44"/>
      <c r="F305" s="147" t="s">
        <v>635</v>
      </c>
      <c r="G305" s="148"/>
      <c r="H305" s="148"/>
      <c r="I305" s="148"/>
      <c r="J305" s="148"/>
      <c r="K305" s="148"/>
      <c r="L305" s="148"/>
      <c r="M305" s="148"/>
      <c r="N305" s="148"/>
      <c r="O305" s="148"/>
      <c r="P305" s="148"/>
      <c r="Q305" s="148"/>
      <c r="R305" s="148"/>
      <c r="S305" s="148"/>
      <c r="T305" s="148"/>
      <c r="U305" s="149"/>
      <c r="V305" s="138">
        <v>400</v>
      </c>
      <c r="W305" s="139"/>
      <c r="X305" s="140"/>
      <c r="Y305" s="31" t="s">
        <v>135</v>
      </c>
      <c r="Z305" s="31"/>
      <c r="AA305" s="343" t="s">
        <v>485</v>
      </c>
    </row>
    <row r="306" spans="1:27" s="33" customFormat="1" ht="15" customHeight="1">
      <c r="A306" s="147" t="s">
        <v>502</v>
      </c>
      <c r="B306" s="148"/>
      <c r="C306" s="148"/>
      <c r="D306" s="149"/>
      <c r="E306" s="44"/>
      <c r="F306" s="147" t="s">
        <v>636</v>
      </c>
      <c r="G306" s="148"/>
      <c r="H306" s="148"/>
      <c r="I306" s="148"/>
      <c r="J306" s="148"/>
      <c r="K306" s="148"/>
      <c r="L306" s="148"/>
      <c r="M306" s="148"/>
      <c r="N306" s="148"/>
      <c r="O306" s="148"/>
      <c r="P306" s="148"/>
      <c r="Q306" s="148"/>
      <c r="R306" s="148"/>
      <c r="S306" s="148"/>
      <c r="T306" s="148"/>
      <c r="U306" s="149"/>
      <c r="V306" s="138">
        <v>416</v>
      </c>
      <c r="W306" s="139"/>
      <c r="X306" s="140"/>
      <c r="Y306" s="31"/>
      <c r="Z306" s="31" t="s">
        <v>135</v>
      </c>
      <c r="AA306" s="343" t="s">
        <v>485</v>
      </c>
    </row>
    <row r="307" spans="1:27" s="33" customFormat="1" ht="15.75" customHeight="1">
      <c r="A307" s="147" t="s">
        <v>290</v>
      </c>
      <c r="B307" s="148"/>
      <c r="C307" s="148"/>
      <c r="D307" s="149"/>
      <c r="E307" s="44"/>
      <c r="F307" s="147" t="s">
        <v>637</v>
      </c>
      <c r="G307" s="148"/>
      <c r="H307" s="148"/>
      <c r="I307" s="148"/>
      <c r="J307" s="148"/>
      <c r="K307" s="148"/>
      <c r="L307" s="148"/>
      <c r="M307" s="148"/>
      <c r="N307" s="148"/>
      <c r="O307" s="148"/>
      <c r="P307" s="148"/>
      <c r="Q307" s="148"/>
      <c r="R307" s="148"/>
      <c r="S307" s="148"/>
      <c r="T307" s="148"/>
      <c r="U307" s="149"/>
      <c r="V307" s="138">
        <v>336</v>
      </c>
      <c r="W307" s="139"/>
      <c r="X307" s="140"/>
      <c r="Y307" s="31" t="s">
        <v>135</v>
      </c>
      <c r="Z307" s="31"/>
      <c r="AA307" s="343" t="s">
        <v>485</v>
      </c>
    </row>
    <row r="308" spans="1:27" s="33" customFormat="1" ht="13.2" customHeight="1">
      <c r="A308" s="147" t="s">
        <v>295</v>
      </c>
      <c r="B308" s="148"/>
      <c r="C308" s="148"/>
      <c r="D308" s="149"/>
      <c r="E308" s="44"/>
      <c r="F308" s="147" t="s">
        <v>638</v>
      </c>
      <c r="G308" s="148"/>
      <c r="H308" s="148"/>
      <c r="I308" s="148"/>
      <c r="J308" s="148"/>
      <c r="K308" s="148"/>
      <c r="L308" s="148"/>
      <c r="M308" s="148"/>
      <c r="N308" s="148"/>
      <c r="O308" s="148"/>
      <c r="P308" s="148"/>
      <c r="Q308" s="148"/>
      <c r="R308" s="148"/>
      <c r="S308" s="148"/>
      <c r="T308" s="148"/>
      <c r="U308" s="149"/>
      <c r="V308" s="138">
        <v>216</v>
      </c>
      <c r="W308" s="139"/>
      <c r="X308" s="140"/>
      <c r="Y308" s="31" t="s">
        <v>135</v>
      </c>
      <c r="Z308" s="31"/>
      <c r="AA308" s="343" t="s">
        <v>485</v>
      </c>
    </row>
    <row r="309" spans="1:27" s="33" customFormat="1" ht="12.75" customHeight="1">
      <c r="A309" s="147" t="s">
        <v>488</v>
      </c>
      <c r="B309" s="148"/>
      <c r="C309" s="148"/>
      <c r="D309" s="149"/>
      <c r="E309" s="44"/>
      <c r="F309" s="147" t="s">
        <v>639</v>
      </c>
      <c r="G309" s="148"/>
      <c r="H309" s="148"/>
      <c r="I309" s="148"/>
      <c r="J309" s="148"/>
      <c r="K309" s="148"/>
      <c r="L309" s="148"/>
      <c r="M309" s="148"/>
      <c r="N309" s="148"/>
      <c r="O309" s="148"/>
      <c r="P309" s="148"/>
      <c r="Q309" s="148"/>
      <c r="R309" s="148"/>
      <c r="S309" s="148"/>
      <c r="T309" s="148"/>
      <c r="U309" s="149"/>
      <c r="V309" s="138">
        <v>216</v>
      </c>
      <c r="W309" s="139"/>
      <c r="X309" s="140"/>
      <c r="Y309" s="31"/>
      <c r="Z309" s="31" t="s">
        <v>135</v>
      </c>
      <c r="AA309" s="343" t="s">
        <v>485</v>
      </c>
    </row>
    <row r="310" spans="1:27" s="33" customFormat="1" ht="13.2" customHeight="1">
      <c r="A310" s="147" t="s">
        <v>335</v>
      </c>
      <c r="B310" s="148"/>
      <c r="C310" s="148"/>
      <c r="D310" s="149"/>
      <c r="E310" s="44"/>
      <c r="F310" s="147" t="s">
        <v>640</v>
      </c>
      <c r="G310" s="148"/>
      <c r="H310" s="148"/>
      <c r="I310" s="148"/>
      <c r="J310" s="148"/>
      <c r="K310" s="148"/>
      <c r="L310" s="148"/>
      <c r="M310" s="148"/>
      <c r="N310" s="148"/>
      <c r="O310" s="148"/>
      <c r="P310" s="148"/>
      <c r="Q310" s="148"/>
      <c r="R310" s="148"/>
      <c r="S310" s="148"/>
      <c r="T310" s="148"/>
      <c r="U310" s="149"/>
      <c r="V310" s="138">
        <v>924</v>
      </c>
      <c r="W310" s="139"/>
      <c r="X310" s="140"/>
      <c r="Y310" s="31" t="s">
        <v>135</v>
      </c>
      <c r="Z310" s="31"/>
      <c r="AA310" s="343" t="s">
        <v>485</v>
      </c>
    </row>
    <row r="311" spans="1:27" s="33" customFormat="1">
      <c r="A311" s="147" t="s">
        <v>327</v>
      </c>
      <c r="B311" s="148"/>
      <c r="C311" s="148"/>
      <c r="D311" s="149"/>
      <c r="E311" s="44"/>
      <c r="F311" s="147" t="s">
        <v>641</v>
      </c>
      <c r="G311" s="148"/>
      <c r="H311" s="148"/>
      <c r="I311" s="148"/>
      <c r="J311" s="148"/>
      <c r="K311" s="148"/>
      <c r="L311" s="148"/>
      <c r="M311" s="148"/>
      <c r="N311" s="148"/>
      <c r="O311" s="148"/>
      <c r="P311" s="148"/>
      <c r="Q311" s="148"/>
      <c r="R311" s="148"/>
      <c r="S311" s="148"/>
      <c r="T311" s="148"/>
      <c r="U311" s="149"/>
      <c r="V311" s="138">
        <v>416</v>
      </c>
      <c r="W311" s="139"/>
      <c r="X311" s="140"/>
      <c r="Y311" s="31"/>
      <c r="Z311" s="31" t="s">
        <v>135</v>
      </c>
      <c r="AA311" s="343" t="s">
        <v>485</v>
      </c>
    </row>
    <row r="312" spans="1:27" s="46" customFormat="1" ht="15.75" customHeight="1">
      <c r="A312" s="147" t="s">
        <v>456</v>
      </c>
      <c r="B312" s="148"/>
      <c r="C312" s="148"/>
      <c r="D312" s="149"/>
      <c r="E312" s="35"/>
      <c r="F312" s="177" t="s">
        <v>642</v>
      </c>
      <c r="G312" s="178"/>
      <c r="H312" s="178"/>
      <c r="I312" s="178"/>
      <c r="J312" s="178"/>
      <c r="K312" s="178"/>
      <c r="L312" s="178"/>
      <c r="M312" s="178"/>
      <c r="N312" s="178"/>
      <c r="O312" s="178"/>
      <c r="P312" s="178"/>
      <c r="Q312" s="178"/>
      <c r="R312" s="178"/>
      <c r="S312" s="178"/>
      <c r="T312" s="178"/>
      <c r="U312" s="179"/>
      <c r="V312" s="138">
        <v>1088</v>
      </c>
      <c r="W312" s="139"/>
      <c r="X312" s="140"/>
      <c r="Y312" s="31"/>
      <c r="Z312" s="31" t="s">
        <v>135</v>
      </c>
      <c r="AA312" s="343" t="s">
        <v>492</v>
      </c>
    </row>
    <row r="313" spans="1:27" s="46" customFormat="1" ht="19.5" customHeight="1">
      <c r="A313" s="147" t="s">
        <v>145</v>
      </c>
      <c r="B313" s="148"/>
      <c r="C313" s="148"/>
      <c r="D313" s="149"/>
      <c r="E313" s="35"/>
      <c r="F313" s="135" t="s">
        <v>643</v>
      </c>
      <c r="G313" s="136"/>
      <c r="H313" s="136"/>
      <c r="I313" s="136"/>
      <c r="J313" s="136"/>
      <c r="K313" s="136"/>
      <c r="L313" s="136"/>
      <c r="M313" s="136"/>
      <c r="N313" s="136"/>
      <c r="O313" s="136"/>
      <c r="P313" s="136"/>
      <c r="Q313" s="136"/>
      <c r="R313" s="136"/>
      <c r="S313" s="136"/>
      <c r="T313" s="136"/>
      <c r="U313" s="137"/>
      <c r="V313" s="138">
        <v>846</v>
      </c>
      <c r="W313" s="139"/>
      <c r="X313" s="140"/>
      <c r="Y313" s="31"/>
      <c r="Z313" s="31" t="s">
        <v>135</v>
      </c>
      <c r="AA313" s="343" t="s">
        <v>492</v>
      </c>
    </row>
    <row r="314" spans="1:27" s="33" customFormat="1" ht="15.75" customHeight="1">
      <c r="A314" s="147" t="s">
        <v>260</v>
      </c>
      <c r="B314" s="148"/>
      <c r="C314" s="148"/>
      <c r="D314" s="149"/>
      <c r="E314" s="35"/>
      <c r="F314" s="135" t="s">
        <v>644</v>
      </c>
      <c r="G314" s="136"/>
      <c r="H314" s="136"/>
      <c r="I314" s="136"/>
      <c r="J314" s="136"/>
      <c r="K314" s="136"/>
      <c r="L314" s="136"/>
      <c r="M314" s="136"/>
      <c r="N314" s="136"/>
      <c r="O314" s="136"/>
      <c r="P314" s="136"/>
      <c r="Q314" s="136"/>
      <c r="R314" s="136"/>
      <c r="S314" s="136"/>
      <c r="T314" s="136"/>
      <c r="U314" s="137"/>
      <c r="V314" s="138">
        <v>450</v>
      </c>
      <c r="W314" s="139"/>
      <c r="X314" s="140"/>
      <c r="Y314" s="31"/>
      <c r="Z314" s="31" t="s">
        <v>135</v>
      </c>
      <c r="AA314" s="343" t="s">
        <v>492</v>
      </c>
    </row>
    <row r="315" spans="1:27" s="33" customFormat="1" ht="15" customHeight="1">
      <c r="A315" s="147" t="s">
        <v>452</v>
      </c>
      <c r="B315" s="148"/>
      <c r="C315" s="148"/>
      <c r="D315" s="149"/>
      <c r="E315" s="35"/>
      <c r="F315" s="135" t="s">
        <v>645</v>
      </c>
      <c r="G315" s="136"/>
      <c r="H315" s="136"/>
      <c r="I315" s="136"/>
      <c r="J315" s="136"/>
      <c r="K315" s="136"/>
      <c r="L315" s="136"/>
      <c r="M315" s="136"/>
      <c r="N315" s="136"/>
      <c r="O315" s="136"/>
      <c r="P315" s="136"/>
      <c r="Q315" s="136"/>
      <c r="R315" s="136"/>
      <c r="S315" s="136"/>
      <c r="T315" s="136"/>
      <c r="U315" s="137"/>
      <c r="V315" s="138">
        <v>37.03</v>
      </c>
      <c r="W315" s="139"/>
      <c r="X315" s="140"/>
      <c r="Y315" s="31"/>
      <c r="Z315" s="31" t="s">
        <v>135</v>
      </c>
      <c r="AA315" s="343" t="s">
        <v>492</v>
      </c>
    </row>
    <row r="316" spans="1:27" s="46" customFormat="1" ht="11.25" customHeight="1">
      <c r="A316" s="147" t="s">
        <v>125</v>
      </c>
      <c r="B316" s="148"/>
      <c r="C316" s="148"/>
      <c r="D316" s="149"/>
      <c r="E316" s="239"/>
      <c r="F316" s="135" t="s">
        <v>646</v>
      </c>
      <c r="G316" s="136"/>
      <c r="H316" s="136"/>
      <c r="I316" s="136"/>
      <c r="J316" s="136"/>
      <c r="K316" s="136"/>
      <c r="L316" s="136"/>
      <c r="M316" s="136"/>
      <c r="N316" s="136"/>
      <c r="O316" s="136"/>
      <c r="P316" s="136"/>
      <c r="Q316" s="136"/>
      <c r="R316" s="136"/>
      <c r="S316" s="136"/>
      <c r="T316" s="136"/>
      <c r="U316" s="137"/>
      <c r="V316" s="138">
        <v>220</v>
      </c>
      <c r="W316" s="139"/>
      <c r="X316" s="140"/>
      <c r="Y316" s="31">
        <v>0</v>
      </c>
      <c r="Z316" s="452">
        <v>1</v>
      </c>
      <c r="AA316" s="343" t="s">
        <v>493</v>
      </c>
    </row>
    <row r="317" spans="1:27" s="46" customFormat="1" ht="12.75" customHeight="1">
      <c r="A317" s="147" t="s">
        <v>543</v>
      </c>
      <c r="B317" s="148"/>
      <c r="C317" s="148"/>
      <c r="D317" s="149"/>
      <c r="E317" s="239"/>
      <c r="F317" s="147" t="s">
        <v>647</v>
      </c>
      <c r="G317" s="148"/>
      <c r="H317" s="148"/>
      <c r="I317" s="148"/>
      <c r="J317" s="148"/>
      <c r="K317" s="148"/>
      <c r="L317" s="148"/>
      <c r="M317" s="148"/>
      <c r="N317" s="148"/>
      <c r="O317" s="148"/>
      <c r="P317" s="148"/>
      <c r="Q317" s="148"/>
      <c r="R317" s="148"/>
      <c r="S317" s="148"/>
      <c r="T317" s="148"/>
      <c r="U317" s="149"/>
      <c r="V317" s="138">
        <v>70</v>
      </c>
      <c r="W317" s="139"/>
      <c r="X317" s="140"/>
      <c r="Y317" s="31">
        <v>0</v>
      </c>
      <c r="Z317" s="31">
        <v>1</v>
      </c>
      <c r="AA317" s="343" t="s">
        <v>493</v>
      </c>
    </row>
    <row r="318" spans="1:27" s="46" customFormat="1">
      <c r="A318" s="147" t="s">
        <v>544</v>
      </c>
      <c r="B318" s="148"/>
      <c r="C318" s="148"/>
      <c r="D318" s="149"/>
      <c r="E318" s="239"/>
      <c r="F318" s="453" t="s">
        <v>648</v>
      </c>
      <c r="G318" s="454"/>
      <c r="H318" s="454"/>
      <c r="I318" s="454"/>
      <c r="J318" s="454"/>
      <c r="K318" s="454"/>
      <c r="L318" s="454"/>
      <c r="M318" s="454"/>
      <c r="N318" s="454"/>
      <c r="O318" s="454"/>
      <c r="P318" s="454"/>
      <c r="Q318" s="454"/>
      <c r="R318" s="454"/>
      <c r="S318" s="454"/>
      <c r="T318" s="454"/>
      <c r="U318" s="455"/>
      <c r="V318" s="138">
        <v>150</v>
      </c>
      <c r="W318" s="139"/>
      <c r="X318" s="140"/>
      <c r="Y318" s="31">
        <v>0</v>
      </c>
      <c r="Z318" s="31">
        <v>1</v>
      </c>
      <c r="AA318" s="343" t="s">
        <v>493</v>
      </c>
    </row>
    <row r="319" spans="1:27" s="46" customFormat="1">
      <c r="A319" s="162" t="s">
        <v>327</v>
      </c>
      <c r="B319" s="163"/>
      <c r="C319" s="163"/>
      <c r="D319" s="164"/>
      <c r="E319" s="35"/>
      <c r="F319" s="453" t="s">
        <v>649</v>
      </c>
      <c r="G319" s="454"/>
      <c r="H319" s="454"/>
      <c r="I319" s="454"/>
      <c r="J319" s="454"/>
      <c r="K319" s="454"/>
      <c r="L319" s="454"/>
      <c r="M319" s="454"/>
      <c r="N319" s="454"/>
      <c r="O319" s="454"/>
      <c r="P319" s="454"/>
      <c r="Q319" s="454"/>
      <c r="R319" s="454"/>
      <c r="S319" s="454"/>
      <c r="T319" s="454"/>
      <c r="U319" s="455"/>
      <c r="V319" s="138">
        <v>112</v>
      </c>
      <c r="W319" s="139"/>
      <c r="X319" s="140"/>
      <c r="Y319" s="31" t="s">
        <v>135</v>
      </c>
      <c r="Z319" s="31"/>
      <c r="AA319" s="343" t="s">
        <v>497</v>
      </c>
    </row>
    <row r="320" spans="1:27" s="46" customFormat="1" ht="13.2" customHeight="1">
      <c r="A320" s="147" t="s">
        <v>327</v>
      </c>
      <c r="B320" s="148"/>
      <c r="C320" s="148"/>
      <c r="D320" s="149"/>
      <c r="E320" s="35"/>
      <c r="F320" s="453" t="s">
        <v>650</v>
      </c>
      <c r="G320" s="454"/>
      <c r="H320" s="454"/>
      <c r="I320" s="454"/>
      <c r="J320" s="454"/>
      <c r="K320" s="454"/>
      <c r="L320" s="454"/>
      <c r="M320" s="454"/>
      <c r="N320" s="454"/>
      <c r="O320" s="454"/>
      <c r="P320" s="454"/>
      <c r="Q320" s="454"/>
      <c r="R320" s="454"/>
      <c r="S320" s="454"/>
      <c r="T320" s="454"/>
      <c r="U320" s="455"/>
      <c r="V320" s="138">
        <v>40</v>
      </c>
      <c r="W320" s="139"/>
      <c r="X320" s="140"/>
      <c r="Y320" s="31"/>
      <c r="Z320" s="31" t="s">
        <v>135</v>
      </c>
      <c r="AA320" s="343" t="s">
        <v>497</v>
      </c>
    </row>
    <row r="321" spans="1:27" s="33" customFormat="1" ht="15.75" customHeight="1">
      <c r="A321" s="147" t="s">
        <v>327</v>
      </c>
      <c r="B321" s="148"/>
      <c r="C321" s="148"/>
      <c r="D321" s="149"/>
      <c r="E321" s="35"/>
      <c r="F321" s="308" t="s">
        <v>651</v>
      </c>
      <c r="G321" s="309"/>
      <c r="H321" s="309"/>
      <c r="I321" s="309"/>
      <c r="J321" s="309"/>
      <c r="K321" s="309"/>
      <c r="L321" s="309"/>
      <c r="M321" s="309"/>
      <c r="N321" s="309"/>
      <c r="O321" s="309"/>
      <c r="P321" s="309"/>
      <c r="Q321" s="309"/>
      <c r="R321" s="309"/>
      <c r="S321" s="309"/>
      <c r="T321" s="309"/>
      <c r="U321" s="310"/>
      <c r="V321" s="138">
        <v>45</v>
      </c>
      <c r="W321" s="139"/>
      <c r="X321" s="140"/>
      <c r="Y321" s="31"/>
      <c r="Z321" s="31" t="s">
        <v>135</v>
      </c>
      <c r="AA321" s="343" t="s">
        <v>497</v>
      </c>
    </row>
    <row r="322" spans="1:27" s="33" customFormat="1" ht="15" customHeight="1">
      <c r="A322" s="147" t="s">
        <v>327</v>
      </c>
      <c r="B322" s="148"/>
      <c r="C322" s="148"/>
      <c r="D322" s="149"/>
      <c r="E322" s="35"/>
      <c r="F322" s="308" t="s">
        <v>652</v>
      </c>
      <c r="G322" s="309"/>
      <c r="H322" s="309"/>
      <c r="I322" s="309"/>
      <c r="J322" s="309"/>
      <c r="K322" s="309"/>
      <c r="L322" s="309"/>
      <c r="M322" s="309"/>
      <c r="N322" s="309"/>
      <c r="O322" s="309"/>
      <c r="P322" s="309"/>
      <c r="Q322" s="309"/>
      <c r="R322" s="309"/>
      <c r="S322" s="309"/>
      <c r="T322" s="309"/>
      <c r="U322" s="456"/>
      <c r="V322" s="41"/>
      <c r="W322" s="457">
        <v>50</v>
      </c>
      <c r="X322" s="290"/>
      <c r="Y322" s="31"/>
      <c r="Z322" s="31" t="s">
        <v>135</v>
      </c>
      <c r="AA322" s="343" t="s">
        <v>497</v>
      </c>
    </row>
    <row r="323" spans="1:27" s="33" customFormat="1" ht="15" customHeight="1">
      <c r="A323" s="147" t="s">
        <v>327</v>
      </c>
      <c r="B323" s="148"/>
      <c r="C323" s="148"/>
      <c r="D323" s="149"/>
      <c r="E323" s="35"/>
      <c r="F323" s="135" t="s">
        <v>653</v>
      </c>
      <c r="G323" s="136"/>
      <c r="H323" s="136"/>
      <c r="I323" s="136"/>
      <c r="J323" s="136"/>
      <c r="K323" s="136"/>
      <c r="L323" s="136"/>
      <c r="M323" s="136"/>
      <c r="N323" s="136"/>
      <c r="O323" s="136"/>
      <c r="P323" s="136"/>
      <c r="Q323" s="136"/>
      <c r="R323" s="136"/>
      <c r="S323" s="136"/>
      <c r="T323" s="136"/>
      <c r="U323" s="137"/>
      <c r="V323" s="138">
        <v>45</v>
      </c>
      <c r="W323" s="139"/>
      <c r="X323" s="140"/>
      <c r="Y323" s="31"/>
      <c r="Z323" s="31" t="s">
        <v>135</v>
      </c>
      <c r="AA323" s="343" t="s">
        <v>497</v>
      </c>
    </row>
    <row r="324" spans="1:27" s="46" customFormat="1" ht="12.75" customHeight="1">
      <c r="A324" s="147" t="s">
        <v>545</v>
      </c>
      <c r="B324" s="148"/>
      <c r="C324" s="148"/>
      <c r="D324" s="149"/>
      <c r="E324" s="44"/>
      <c r="F324" s="147" t="s">
        <v>654</v>
      </c>
      <c r="G324" s="148"/>
      <c r="H324" s="148"/>
      <c r="I324" s="148"/>
      <c r="J324" s="148"/>
      <c r="K324" s="148"/>
      <c r="L324" s="148"/>
      <c r="M324" s="148"/>
      <c r="N324" s="148"/>
      <c r="O324" s="148"/>
      <c r="P324" s="148"/>
      <c r="Q324" s="148"/>
      <c r="R324" s="148"/>
      <c r="S324" s="148"/>
      <c r="T324" s="148"/>
      <c r="U324" s="149"/>
      <c r="V324" s="138">
        <v>1982.5</v>
      </c>
      <c r="W324" s="139"/>
      <c r="X324" s="140"/>
      <c r="Y324" s="31" t="s">
        <v>622</v>
      </c>
      <c r="Z324" s="31"/>
      <c r="AA324" s="343" t="s">
        <v>500</v>
      </c>
    </row>
    <row r="325" spans="1:27" s="46" customFormat="1" ht="12.75" customHeight="1">
      <c r="A325" s="147" t="s">
        <v>545</v>
      </c>
      <c r="B325" s="148"/>
      <c r="C325" s="148"/>
      <c r="D325" s="149"/>
      <c r="E325" s="44"/>
      <c r="F325" s="147" t="s">
        <v>655</v>
      </c>
      <c r="G325" s="148"/>
      <c r="H325" s="148"/>
      <c r="I325" s="148"/>
      <c r="J325" s="148"/>
      <c r="K325" s="148"/>
      <c r="L325" s="148"/>
      <c r="M325" s="148"/>
      <c r="N325" s="148"/>
      <c r="O325" s="148"/>
      <c r="P325" s="148"/>
      <c r="Q325" s="148"/>
      <c r="R325" s="148"/>
      <c r="S325" s="148"/>
      <c r="T325" s="148"/>
      <c r="U325" s="149"/>
      <c r="V325" s="138"/>
      <c r="W325" s="139"/>
      <c r="X325" s="140"/>
      <c r="Y325" s="31"/>
      <c r="Z325" s="31"/>
      <c r="AA325" s="343" t="s">
        <v>500</v>
      </c>
    </row>
    <row r="326" spans="1:27" s="46" customFormat="1" ht="12.75" customHeight="1">
      <c r="A326" s="147" t="s">
        <v>335</v>
      </c>
      <c r="B326" s="148"/>
      <c r="C326" s="148"/>
      <c r="D326" s="149"/>
      <c r="E326" s="44"/>
      <c r="F326" s="147" t="s">
        <v>656</v>
      </c>
      <c r="G326" s="148"/>
      <c r="H326" s="148"/>
      <c r="I326" s="148"/>
      <c r="J326" s="148"/>
      <c r="K326" s="148"/>
      <c r="L326" s="148"/>
      <c r="M326" s="148"/>
      <c r="N326" s="148"/>
      <c r="O326" s="148"/>
      <c r="P326" s="148"/>
      <c r="Q326" s="148"/>
      <c r="R326" s="148"/>
      <c r="S326" s="148"/>
      <c r="T326" s="148"/>
      <c r="U326" s="149"/>
      <c r="V326" s="138">
        <v>7718</v>
      </c>
      <c r="W326" s="139"/>
      <c r="X326" s="140"/>
      <c r="Y326" s="31"/>
      <c r="Z326" s="31" t="s">
        <v>622</v>
      </c>
      <c r="AA326" s="343" t="s">
        <v>500</v>
      </c>
    </row>
    <row r="327" spans="1:27" s="46" customFormat="1" ht="12.75" customHeight="1">
      <c r="A327" s="147" t="s">
        <v>335</v>
      </c>
      <c r="B327" s="148"/>
      <c r="C327" s="148"/>
      <c r="D327" s="149"/>
      <c r="E327" s="44"/>
      <c r="F327" s="147" t="s">
        <v>657</v>
      </c>
      <c r="G327" s="148"/>
      <c r="H327" s="148"/>
      <c r="I327" s="148"/>
      <c r="J327" s="148"/>
      <c r="K327" s="148"/>
      <c r="L327" s="148"/>
      <c r="M327" s="148"/>
      <c r="N327" s="148"/>
      <c r="O327" s="148"/>
      <c r="P327" s="148"/>
      <c r="Q327" s="148"/>
      <c r="R327" s="148"/>
      <c r="S327" s="148"/>
      <c r="T327" s="148"/>
      <c r="U327" s="149"/>
      <c r="V327" s="138">
        <v>880</v>
      </c>
      <c r="W327" s="139"/>
      <c r="X327" s="140"/>
      <c r="Y327" s="31" t="s">
        <v>622</v>
      </c>
      <c r="Z327" s="31"/>
      <c r="AA327" s="343" t="s">
        <v>500</v>
      </c>
    </row>
    <row r="328" spans="1:27" s="46" customFormat="1" ht="12.75" customHeight="1">
      <c r="A328" s="147" t="s">
        <v>546</v>
      </c>
      <c r="B328" s="148"/>
      <c r="C328" s="148"/>
      <c r="D328" s="149"/>
      <c r="E328" s="44"/>
      <c r="F328" s="147" t="s">
        <v>658</v>
      </c>
      <c r="G328" s="148"/>
      <c r="H328" s="148"/>
      <c r="I328" s="148"/>
      <c r="J328" s="148"/>
      <c r="K328" s="148"/>
      <c r="L328" s="148"/>
      <c r="M328" s="148"/>
      <c r="N328" s="148"/>
      <c r="O328" s="148"/>
      <c r="P328" s="148"/>
      <c r="Q328" s="148"/>
      <c r="R328" s="148"/>
      <c r="S328" s="148"/>
      <c r="T328" s="148"/>
      <c r="U328" s="149"/>
      <c r="V328" s="138">
        <v>604</v>
      </c>
      <c r="W328" s="139"/>
      <c r="X328" s="140"/>
      <c r="Y328" s="31"/>
      <c r="Z328" s="31" t="s">
        <v>622</v>
      </c>
      <c r="AA328" s="343" t="s">
        <v>500</v>
      </c>
    </row>
    <row r="329" spans="1:27" s="46" customFormat="1" ht="12.75" customHeight="1">
      <c r="A329" s="147" t="s">
        <v>508</v>
      </c>
      <c r="B329" s="148"/>
      <c r="C329" s="148"/>
      <c r="D329" s="149"/>
      <c r="E329" s="44"/>
      <c r="F329" s="147" t="s">
        <v>659</v>
      </c>
      <c r="G329" s="148"/>
      <c r="H329" s="148"/>
      <c r="I329" s="148"/>
      <c r="J329" s="148"/>
      <c r="K329" s="148"/>
      <c r="L329" s="148"/>
      <c r="M329" s="148"/>
      <c r="N329" s="148"/>
      <c r="O329" s="148"/>
      <c r="P329" s="148"/>
      <c r="Q329" s="148"/>
      <c r="R329" s="148"/>
      <c r="S329" s="148"/>
      <c r="T329" s="148"/>
      <c r="U329" s="149"/>
      <c r="V329" s="138">
        <v>648</v>
      </c>
      <c r="W329" s="139"/>
      <c r="X329" s="140"/>
      <c r="Y329" s="31"/>
      <c r="Z329" s="31" t="s">
        <v>622</v>
      </c>
      <c r="AA329" s="343" t="s">
        <v>500</v>
      </c>
    </row>
    <row r="330" spans="1:27" s="46" customFormat="1">
      <c r="A330" s="147" t="s">
        <v>315</v>
      </c>
      <c r="B330" s="148"/>
      <c r="C330" s="148"/>
      <c r="D330" s="149"/>
      <c r="E330" s="44"/>
      <c r="F330" s="135" t="s">
        <v>660</v>
      </c>
      <c r="G330" s="136"/>
      <c r="H330" s="136"/>
      <c r="I330" s="136"/>
      <c r="J330" s="136"/>
      <c r="K330" s="136"/>
      <c r="L330" s="136"/>
      <c r="M330" s="136"/>
      <c r="N330" s="136"/>
      <c r="O330" s="136"/>
      <c r="P330" s="136"/>
      <c r="Q330" s="136"/>
      <c r="R330" s="136"/>
      <c r="S330" s="136"/>
      <c r="T330" s="136"/>
      <c r="U330" s="137"/>
      <c r="V330" s="138">
        <v>3848</v>
      </c>
      <c r="W330" s="139"/>
      <c r="X330" s="140"/>
      <c r="Y330" s="31"/>
      <c r="Z330" s="31" t="s">
        <v>622</v>
      </c>
      <c r="AA330" s="343" t="s">
        <v>500</v>
      </c>
    </row>
    <row r="331" spans="1:27" s="46" customFormat="1">
      <c r="A331" s="147" t="s">
        <v>213</v>
      </c>
      <c r="B331" s="148"/>
      <c r="C331" s="148"/>
      <c r="D331" s="149"/>
      <c r="E331" s="44"/>
      <c r="F331" s="135" t="s">
        <v>661</v>
      </c>
      <c r="G331" s="136"/>
      <c r="H331" s="136"/>
      <c r="I331" s="136"/>
      <c r="J331" s="136"/>
      <c r="K331" s="136"/>
      <c r="L331" s="136"/>
      <c r="M331" s="136"/>
      <c r="N331" s="136"/>
      <c r="O331" s="136"/>
      <c r="P331" s="136"/>
      <c r="Q331" s="136"/>
      <c r="R331" s="136"/>
      <c r="S331" s="136"/>
      <c r="T331" s="136"/>
      <c r="U331" s="137"/>
      <c r="V331" s="138">
        <v>94</v>
      </c>
      <c r="W331" s="139"/>
      <c r="X331" s="140"/>
      <c r="Y331" s="31"/>
      <c r="Z331" s="31" t="s">
        <v>622</v>
      </c>
      <c r="AA331" s="343" t="s">
        <v>500</v>
      </c>
    </row>
    <row r="332" spans="1:27" s="46" customFormat="1">
      <c r="A332" s="147" t="s">
        <v>466</v>
      </c>
      <c r="B332" s="148"/>
      <c r="C332" s="148"/>
      <c r="D332" s="149"/>
      <c r="E332" s="44"/>
      <c r="F332" s="308" t="s">
        <v>662</v>
      </c>
      <c r="G332" s="309"/>
      <c r="H332" s="309"/>
      <c r="I332" s="309"/>
      <c r="J332" s="309"/>
      <c r="K332" s="309"/>
      <c r="L332" s="309"/>
      <c r="M332" s="309"/>
      <c r="N332" s="309"/>
      <c r="O332" s="309"/>
      <c r="P332" s="309"/>
      <c r="Q332" s="309"/>
      <c r="R332" s="309"/>
      <c r="S332" s="309"/>
      <c r="T332" s="309"/>
      <c r="U332" s="310"/>
      <c r="V332" s="138">
        <v>178</v>
      </c>
      <c r="W332" s="139"/>
      <c r="X332" s="140"/>
      <c r="Y332" s="31"/>
      <c r="Z332" s="31" t="s">
        <v>622</v>
      </c>
      <c r="AA332" s="343" t="s">
        <v>500</v>
      </c>
    </row>
    <row r="333" spans="1:27" s="46" customFormat="1">
      <c r="A333" s="147" t="s">
        <v>663</v>
      </c>
      <c r="B333" s="148"/>
      <c r="C333" s="148"/>
      <c r="D333" s="149"/>
      <c r="E333" s="44"/>
      <c r="F333" s="308" t="s">
        <v>416</v>
      </c>
      <c r="G333" s="309"/>
      <c r="H333" s="309"/>
      <c r="I333" s="309"/>
      <c r="J333" s="309"/>
      <c r="K333" s="309"/>
      <c r="L333" s="309"/>
      <c r="M333" s="309"/>
      <c r="N333" s="309"/>
      <c r="O333" s="309"/>
      <c r="P333" s="309"/>
      <c r="Q333" s="309"/>
      <c r="R333" s="309"/>
      <c r="S333" s="309"/>
      <c r="T333" s="309"/>
      <c r="U333" s="310"/>
      <c r="V333" s="138">
        <v>2200</v>
      </c>
      <c r="W333" s="139"/>
      <c r="X333" s="140"/>
      <c r="Y333" s="31"/>
      <c r="Z333" s="31" t="s">
        <v>622</v>
      </c>
      <c r="AA333" s="343" t="s">
        <v>500</v>
      </c>
    </row>
    <row r="334" spans="1:27" s="46" customFormat="1">
      <c r="A334" s="147" t="s">
        <v>548</v>
      </c>
      <c r="B334" s="148"/>
      <c r="C334" s="148"/>
      <c r="D334" s="149"/>
      <c r="E334" s="44"/>
      <c r="F334" s="308" t="s">
        <v>416</v>
      </c>
      <c r="G334" s="309"/>
      <c r="H334" s="309"/>
      <c r="I334" s="309"/>
      <c r="J334" s="309"/>
      <c r="K334" s="309"/>
      <c r="L334" s="309"/>
      <c r="M334" s="309"/>
      <c r="N334" s="309"/>
      <c r="O334" s="309"/>
      <c r="P334" s="309"/>
      <c r="Q334" s="309"/>
      <c r="R334" s="309"/>
      <c r="S334" s="309"/>
      <c r="T334" s="309"/>
      <c r="U334" s="310"/>
      <c r="V334" s="138">
        <v>2200</v>
      </c>
      <c r="W334" s="139"/>
      <c r="X334" s="140"/>
      <c r="Y334" s="31"/>
      <c r="Z334" s="31" t="s">
        <v>622</v>
      </c>
      <c r="AA334" s="343" t="s">
        <v>500</v>
      </c>
    </row>
    <row r="335" spans="1:27" s="46" customFormat="1" ht="12.75" customHeight="1">
      <c r="A335" s="147" t="s">
        <v>213</v>
      </c>
      <c r="B335" s="148"/>
      <c r="C335" s="148"/>
      <c r="D335" s="149"/>
      <c r="E335" s="354"/>
      <c r="F335" s="453" t="s">
        <v>664</v>
      </c>
      <c r="G335" s="454"/>
      <c r="H335" s="454"/>
      <c r="I335" s="454"/>
      <c r="J335" s="454"/>
      <c r="K335" s="454"/>
      <c r="L335" s="454"/>
      <c r="M335" s="454"/>
      <c r="N335" s="454"/>
      <c r="O335" s="454"/>
      <c r="P335" s="454"/>
      <c r="Q335" s="454"/>
      <c r="R335" s="454"/>
      <c r="S335" s="454"/>
      <c r="T335" s="454"/>
      <c r="U335" s="455"/>
      <c r="V335" s="138">
        <v>147</v>
      </c>
      <c r="W335" s="139"/>
      <c r="X335" s="140"/>
      <c r="Y335" s="31"/>
      <c r="Z335" s="31" t="s">
        <v>135</v>
      </c>
      <c r="AA335" s="343" t="s">
        <v>501</v>
      </c>
    </row>
    <row r="336" spans="1:27" s="46" customFormat="1" ht="12.75" customHeight="1">
      <c r="A336" s="147" t="s">
        <v>502</v>
      </c>
      <c r="B336" s="148"/>
      <c r="C336" s="148"/>
      <c r="D336" s="149"/>
      <c r="E336" s="354"/>
      <c r="F336" s="453" t="s">
        <v>665</v>
      </c>
      <c r="G336" s="454"/>
      <c r="H336" s="454"/>
      <c r="I336" s="454"/>
      <c r="J336" s="454"/>
      <c r="K336" s="454"/>
      <c r="L336" s="454"/>
      <c r="M336" s="454"/>
      <c r="N336" s="454"/>
      <c r="O336" s="454"/>
      <c r="P336" s="454"/>
      <c r="Q336" s="454"/>
      <c r="R336" s="454"/>
      <c r="S336" s="454"/>
      <c r="T336" s="454"/>
      <c r="U336" s="455"/>
      <c r="V336" s="138">
        <v>169</v>
      </c>
      <c r="W336" s="139"/>
      <c r="X336" s="140"/>
      <c r="Y336" s="31"/>
      <c r="Z336" s="31" t="s">
        <v>135</v>
      </c>
      <c r="AA336" s="343" t="s">
        <v>501</v>
      </c>
    </row>
    <row r="337" spans="1:27" s="46" customFormat="1" ht="15.75" customHeight="1">
      <c r="A337" s="147" t="s">
        <v>335</v>
      </c>
      <c r="B337" s="148"/>
      <c r="C337" s="148"/>
      <c r="D337" s="149"/>
      <c r="E337" s="354"/>
      <c r="F337" s="308" t="s">
        <v>666</v>
      </c>
      <c r="G337" s="309"/>
      <c r="H337" s="309"/>
      <c r="I337" s="309"/>
      <c r="J337" s="309"/>
      <c r="K337" s="309"/>
      <c r="L337" s="309"/>
      <c r="M337" s="309"/>
      <c r="N337" s="309"/>
      <c r="O337" s="309"/>
      <c r="P337" s="309"/>
      <c r="Q337" s="309"/>
      <c r="R337" s="309"/>
      <c r="S337" s="309"/>
      <c r="T337" s="309"/>
      <c r="U337" s="310"/>
      <c r="V337" s="138">
        <v>288</v>
      </c>
      <c r="W337" s="139"/>
      <c r="X337" s="140"/>
      <c r="Y337" s="31"/>
      <c r="Z337" s="31" t="s">
        <v>135</v>
      </c>
      <c r="AA337" s="343" t="s">
        <v>501</v>
      </c>
    </row>
    <row r="338" spans="1:27" s="1" customFormat="1">
      <c r="A338" s="211" t="s">
        <v>667</v>
      </c>
      <c r="B338" s="458"/>
      <c r="C338" s="458"/>
      <c r="D338" s="459"/>
      <c r="E338" s="9"/>
      <c r="F338" s="460" t="s">
        <v>668</v>
      </c>
      <c r="G338" s="461"/>
      <c r="H338" s="461"/>
      <c r="I338" s="461"/>
      <c r="J338" s="461"/>
      <c r="K338" s="461"/>
      <c r="L338" s="461"/>
      <c r="M338" s="461"/>
      <c r="N338" s="461"/>
      <c r="O338" s="461"/>
      <c r="P338" s="461"/>
      <c r="Q338" s="461"/>
      <c r="R338" s="461"/>
      <c r="S338" s="461"/>
      <c r="T338" s="461"/>
      <c r="U338" s="462"/>
      <c r="V338" s="217">
        <v>458.4</v>
      </c>
      <c r="W338" s="222"/>
      <c r="X338" s="223"/>
      <c r="Y338" s="6" t="s">
        <v>135</v>
      </c>
      <c r="Z338" s="6"/>
      <c r="AA338" s="463" t="s">
        <v>503</v>
      </c>
    </row>
    <row r="339" spans="1:27" s="1" customFormat="1">
      <c r="A339" s="211" t="s">
        <v>669</v>
      </c>
      <c r="B339" s="458"/>
      <c r="C339" s="458"/>
      <c r="D339" s="459"/>
      <c r="E339" s="9"/>
      <c r="F339" s="460" t="s">
        <v>670</v>
      </c>
      <c r="G339" s="461"/>
      <c r="H339" s="461"/>
      <c r="I339" s="461"/>
      <c r="J339" s="461"/>
      <c r="K339" s="461"/>
      <c r="L339" s="461"/>
      <c r="M339" s="461"/>
      <c r="N339" s="461"/>
      <c r="O339" s="461"/>
      <c r="P339" s="461"/>
      <c r="Q339" s="461"/>
      <c r="R339" s="461"/>
      <c r="S339" s="461"/>
      <c r="T339" s="461"/>
      <c r="U339" s="462"/>
      <c r="V339" s="222">
        <v>376.4</v>
      </c>
      <c r="W339" s="222"/>
      <c r="X339" s="223"/>
      <c r="Y339" s="6" t="s">
        <v>135</v>
      </c>
      <c r="Z339" s="6"/>
      <c r="AA339" s="463" t="s">
        <v>503</v>
      </c>
    </row>
    <row r="340" spans="1:27" ht="15.75" customHeight="1">
      <c r="A340" s="464" t="s">
        <v>315</v>
      </c>
      <c r="B340" s="464"/>
      <c r="C340" s="464"/>
      <c r="D340" s="465"/>
      <c r="E340" s="365"/>
      <c r="F340" s="466" t="s">
        <v>671</v>
      </c>
      <c r="G340" s="464"/>
      <c r="H340" s="464"/>
      <c r="I340" s="464"/>
      <c r="J340" s="464"/>
      <c r="K340" s="464"/>
      <c r="L340" s="464"/>
      <c r="M340" s="464"/>
      <c r="N340" s="464"/>
      <c r="O340" s="464"/>
      <c r="P340" s="464"/>
      <c r="Q340" s="464"/>
      <c r="R340" s="464"/>
      <c r="S340" s="464"/>
      <c r="T340" s="464"/>
      <c r="U340" s="465"/>
      <c r="V340" s="467">
        <v>10649</v>
      </c>
      <c r="W340" s="468"/>
      <c r="X340" s="469"/>
      <c r="Y340" s="6" t="s">
        <v>135</v>
      </c>
      <c r="Z340" s="365"/>
      <c r="AA340" s="463" t="s">
        <v>503</v>
      </c>
    </row>
    <row r="341" spans="1:27" ht="15" customHeight="1">
      <c r="A341" s="464" t="s">
        <v>335</v>
      </c>
      <c r="B341" s="464"/>
      <c r="C341" s="464"/>
      <c r="D341" s="465"/>
      <c r="E341" s="470"/>
      <c r="F341" s="471" t="s">
        <v>672</v>
      </c>
      <c r="G341" s="472"/>
      <c r="H341" s="472"/>
      <c r="I341" s="472"/>
      <c r="J341" s="472"/>
      <c r="K341" s="472"/>
      <c r="L341" s="472"/>
      <c r="M341" s="472"/>
      <c r="N341" s="472"/>
      <c r="O341" s="472"/>
      <c r="P341" s="472"/>
      <c r="Q341" s="472"/>
      <c r="R341" s="472"/>
      <c r="S341" s="472"/>
      <c r="T341" s="472"/>
      <c r="U341" s="473"/>
      <c r="V341" s="467">
        <v>650</v>
      </c>
      <c r="W341" s="468"/>
      <c r="X341" s="469"/>
      <c r="Y341" s="6" t="s">
        <v>135</v>
      </c>
      <c r="Z341" s="474"/>
      <c r="AA341" s="463" t="s">
        <v>503</v>
      </c>
    </row>
    <row r="342" spans="1:27" ht="15" customHeight="1">
      <c r="A342" s="466" t="s">
        <v>335</v>
      </c>
      <c r="B342" s="464"/>
      <c r="C342" s="464"/>
      <c r="D342" s="465"/>
      <c r="E342" s="4"/>
      <c r="F342" s="471" t="s">
        <v>672</v>
      </c>
      <c r="G342" s="472"/>
      <c r="H342" s="472"/>
      <c r="I342" s="472"/>
      <c r="J342" s="472"/>
      <c r="K342" s="472"/>
      <c r="L342" s="472"/>
      <c r="M342" s="472"/>
      <c r="N342" s="472"/>
      <c r="O342" s="472"/>
      <c r="P342" s="472"/>
      <c r="Q342" s="472"/>
      <c r="R342" s="472"/>
      <c r="S342" s="472"/>
      <c r="T342" s="472"/>
      <c r="U342" s="473"/>
      <c r="V342" s="467">
        <v>1022</v>
      </c>
      <c r="W342" s="468"/>
      <c r="X342" s="469"/>
      <c r="Y342" s="6" t="s">
        <v>135</v>
      </c>
      <c r="Z342" s="4"/>
      <c r="AA342" s="463" t="s">
        <v>503</v>
      </c>
    </row>
    <row r="343" spans="1:27" ht="15.75" customHeight="1">
      <c r="A343" s="464" t="s">
        <v>335</v>
      </c>
      <c r="B343" s="464"/>
      <c r="C343" s="464"/>
      <c r="D343" s="465"/>
      <c r="E343" s="474"/>
      <c r="F343" s="471" t="s">
        <v>672</v>
      </c>
      <c r="G343" s="472"/>
      <c r="H343" s="472"/>
      <c r="I343" s="472"/>
      <c r="J343" s="472"/>
      <c r="K343" s="472"/>
      <c r="L343" s="472"/>
      <c r="M343" s="472"/>
      <c r="N343" s="472"/>
      <c r="O343" s="472"/>
      <c r="P343" s="472"/>
      <c r="Q343" s="472"/>
      <c r="R343" s="472"/>
      <c r="S343" s="472"/>
      <c r="T343" s="472"/>
      <c r="U343" s="473"/>
      <c r="V343" s="467">
        <v>1022</v>
      </c>
      <c r="W343" s="468"/>
      <c r="X343" s="469"/>
      <c r="Y343" s="6" t="s">
        <v>135</v>
      </c>
      <c r="Z343" s="474"/>
      <c r="AA343" s="463" t="s">
        <v>503</v>
      </c>
    </row>
    <row r="344" spans="1:27">
      <c r="A344" s="466" t="s">
        <v>302</v>
      </c>
      <c r="B344" s="464"/>
      <c r="C344" s="464"/>
      <c r="D344" s="465"/>
      <c r="E344" s="4"/>
      <c r="F344" s="471" t="s">
        <v>673</v>
      </c>
      <c r="G344" s="472"/>
      <c r="H344" s="472"/>
      <c r="I344" s="472"/>
      <c r="J344" s="472"/>
      <c r="K344" s="472"/>
      <c r="L344" s="472"/>
      <c r="M344" s="472"/>
      <c r="N344" s="472"/>
      <c r="O344" s="472"/>
      <c r="P344" s="472"/>
      <c r="Q344" s="472"/>
      <c r="R344" s="472"/>
      <c r="S344" s="472"/>
      <c r="T344" s="472"/>
      <c r="U344" s="473"/>
      <c r="V344" s="467">
        <v>552.6</v>
      </c>
      <c r="W344" s="468"/>
      <c r="X344" s="469"/>
      <c r="Y344" s="4"/>
      <c r="Z344" s="4" t="s">
        <v>135</v>
      </c>
      <c r="AA344" s="463" t="s">
        <v>503</v>
      </c>
    </row>
    <row r="345" spans="1:27" ht="12.75" customHeight="1">
      <c r="A345" s="466" t="s">
        <v>302</v>
      </c>
      <c r="B345" s="464"/>
      <c r="C345" s="464"/>
      <c r="D345" s="465"/>
      <c r="E345" s="4"/>
      <c r="F345" s="466" t="s">
        <v>674</v>
      </c>
      <c r="G345" s="464"/>
      <c r="H345" s="464"/>
      <c r="I345" s="464"/>
      <c r="J345" s="464"/>
      <c r="K345" s="464"/>
      <c r="L345" s="464"/>
      <c r="M345" s="464"/>
      <c r="N345" s="464"/>
      <c r="O345" s="464"/>
      <c r="P345" s="464"/>
      <c r="Q345" s="464"/>
      <c r="R345" s="464"/>
      <c r="S345" s="464"/>
      <c r="T345" s="464"/>
      <c r="U345" s="465"/>
      <c r="V345" s="467">
        <v>275</v>
      </c>
      <c r="W345" s="468"/>
      <c r="X345" s="469"/>
      <c r="Y345" s="4"/>
      <c r="Z345" s="4" t="s">
        <v>135</v>
      </c>
      <c r="AA345" s="463" t="s">
        <v>503</v>
      </c>
    </row>
    <row r="346" spans="1:27" ht="12.75" customHeight="1">
      <c r="A346" s="466" t="s">
        <v>315</v>
      </c>
      <c r="B346" s="464"/>
      <c r="C346" s="464"/>
      <c r="D346" s="465"/>
      <c r="E346" s="4"/>
      <c r="F346" s="466" t="s">
        <v>675</v>
      </c>
      <c r="G346" s="464"/>
      <c r="H346" s="464"/>
      <c r="I346" s="464"/>
      <c r="J346" s="464"/>
      <c r="K346" s="464"/>
      <c r="L346" s="464"/>
      <c r="M346" s="464"/>
      <c r="N346" s="464"/>
      <c r="O346" s="464"/>
      <c r="P346" s="464"/>
      <c r="Q346" s="464"/>
      <c r="R346" s="464"/>
      <c r="S346" s="464"/>
      <c r="T346" s="464"/>
      <c r="U346" s="465"/>
      <c r="V346" s="467">
        <v>282</v>
      </c>
      <c r="W346" s="468"/>
      <c r="X346" s="469"/>
      <c r="Y346" s="4"/>
      <c r="Z346" s="4" t="s">
        <v>135</v>
      </c>
      <c r="AA346" s="463" t="s">
        <v>503</v>
      </c>
    </row>
    <row r="347" spans="1:27" s="46" customFormat="1">
      <c r="A347" s="138" t="s">
        <v>302</v>
      </c>
      <c r="B347" s="139"/>
      <c r="C347" s="139"/>
      <c r="D347" s="140"/>
      <c r="E347" s="354"/>
      <c r="F347" s="135" t="s">
        <v>676</v>
      </c>
      <c r="G347" s="136"/>
      <c r="H347" s="136"/>
      <c r="I347" s="136"/>
      <c r="J347" s="136"/>
      <c r="K347" s="136"/>
      <c r="L347" s="136"/>
      <c r="M347" s="136"/>
      <c r="N347" s="136"/>
      <c r="O347" s="136"/>
      <c r="P347" s="136"/>
      <c r="Q347" s="136"/>
      <c r="R347" s="136"/>
      <c r="S347" s="136"/>
      <c r="T347" s="136"/>
      <c r="U347" s="137"/>
      <c r="V347" s="138" t="s">
        <v>677</v>
      </c>
      <c r="W347" s="139"/>
      <c r="X347" s="140"/>
      <c r="Y347" s="31" t="s">
        <v>135</v>
      </c>
      <c r="Z347" s="31"/>
      <c r="AA347" s="57" t="s">
        <v>504</v>
      </c>
    </row>
    <row r="348" spans="1:27" s="46" customFormat="1">
      <c r="A348" s="138" t="s">
        <v>260</v>
      </c>
      <c r="B348" s="139"/>
      <c r="C348" s="139"/>
      <c r="D348" s="140"/>
      <c r="E348" s="354"/>
      <c r="F348" s="135" t="s">
        <v>676</v>
      </c>
      <c r="G348" s="136"/>
      <c r="H348" s="136"/>
      <c r="I348" s="136"/>
      <c r="J348" s="136"/>
      <c r="K348" s="136"/>
      <c r="L348" s="136"/>
      <c r="M348" s="136"/>
      <c r="N348" s="136"/>
      <c r="O348" s="136"/>
      <c r="P348" s="136"/>
      <c r="Q348" s="136"/>
      <c r="R348" s="136"/>
      <c r="S348" s="136"/>
      <c r="T348" s="136"/>
      <c r="U348" s="137"/>
      <c r="V348" s="138" t="s">
        <v>677</v>
      </c>
      <c r="W348" s="139"/>
      <c r="X348" s="140"/>
      <c r="Y348" s="31" t="s">
        <v>135</v>
      </c>
      <c r="Z348" s="31"/>
      <c r="AA348" s="57" t="s">
        <v>504</v>
      </c>
    </row>
    <row r="349" spans="1:27" s="46" customFormat="1" ht="13.2">
      <c r="A349" s="449" t="s">
        <v>335</v>
      </c>
      <c r="B349" s="450"/>
      <c r="C349" s="450"/>
      <c r="D349" s="451"/>
      <c r="E349" s="44"/>
      <c r="F349" s="135" t="s">
        <v>678</v>
      </c>
      <c r="G349" s="136"/>
      <c r="H349" s="136"/>
      <c r="I349" s="136"/>
      <c r="J349" s="136"/>
      <c r="K349" s="136"/>
      <c r="L349" s="136"/>
      <c r="M349" s="136"/>
      <c r="N349" s="136"/>
      <c r="O349" s="136"/>
      <c r="P349" s="136"/>
      <c r="Q349" s="136"/>
      <c r="R349" s="136"/>
      <c r="S349" s="136"/>
      <c r="T349" s="136"/>
      <c r="U349" s="137"/>
      <c r="V349" s="441">
        <v>648</v>
      </c>
      <c r="W349" s="442"/>
      <c r="X349" s="443"/>
      <c r="Y349" s="31" t="s">
        <v>135</v>
      </c>
      <c r="Z349" s="31"/>
      <c r="AA349" s="57" t="s">
        <v>505</v>
      </c>
    </row>
    <row r="350" spans="1:27" s="46" customFormat="1" ht="13.2">
      <c r="A350" s="449" t="s">
        <v>315</v>
      </c>
      <c r="B350" s="450"/>
      <c r="C350" s="450"/>
      <c r="D350" s="451"/>
      <c r="E350" s="44"/>
      <c r="F350" s="135" t="s">
        <v>679</v>
      </c>
      <c r="G350" s="136"/>
      <c r="H350" s="136"/>
      <c r="I350" s="136"/>
      <c r="J350" s="136"/>
      <c r="K350" s="136"/>
      <c r="L350" s="136"/>
      <c r="M350" s="136"/>
      <c r="N350" s="136"/>
      <c r="O350" s="136"/>
      <c r="P350" s="136"/>
      <c r="Q350" s="136"/>
      <c r="R350" s="136"/>
      <c r="S350" s="136"/>
      <c r="T350" s="136"/>
      <c r="U350" s="137"/>
      <c r="V350" s="441">
        <v>540</v>
      </c>
      <c r="W350" s="442"/>
      <c r="X350" s="443"/>
      <c r="Y350" s="31" t="s">
        <v>135</v>
      </c>
      <c r="Z350" s="31"/>
      <c r="AA350" s="57" t="s">
        <v>505</v>
      </c>
    </row>
    <row r="351" spans="1:27" s="46" customFormat="1" ht="13.2">
      <c r="A351" s="449" t="s">
        <v>315</v>
      </c>
      <c r="B351" s="450"/>
      <c r="C351" s="450"/>
      <c r="D351" s="451"/>
      <c r="E351" s="44"/>
      <c r="F351" s="135" t="s">
        <v>680</v>
      </c>
      <c r="G351" s="136"/>
      <c r="H351" s="136"/>
      <c r="I351" s="136"/>
      <c r="J351" s="136"/>
      <c r="K351" s="136"/>
      <c r="L351" s="136"/>
      <c r="M351" s="136"/>
      <c r="N351" s="136"/>
      <c r="O351" s="136"/>
      <c r="P351" s="136"/>
      <c r="Q351" s="136"/>
      <c r="R351" s="136"/>
      <c r="S351" s="136"/>
      <c r="T351" s="136"/>
      <c r="U351" s="137"/>
      <c r="V351" s="441">
        <v>7350</v>
      </c>
      <c r="W351" s="442"/>
      <c r="X351" s="443"/>
      <c r="Y351" s="31" t="s">
        <v>135</v>
      </c>
      <c r="Z351" s="31"/>
      <c r="AA351" s="57" t="s">
        <v>505</v>
      </c>
    </row>
    <row r="352" spans="1:27" s="46" customFormat="1" ht="13.2">
      <c r="A352" s="449" t="s">
        <v>290</v>
      </c>
      <c r="B352" s="450"/>
      <c r="C352" s="450"/>
      <c r="D352" s="451"/>
      <c r="E352" s="44"/>
      <c r="F352" s="135" t="s">
        <v>681</v>
      </c>
      <c r="G352" s="136"/>
      <c r="H352" s="136"/>
      <c r="I352" s="136"/>
      <c r="J352" s="136"/>
      <c r="K352" s="136"/>
      <c r="L352" s="136"/>
      <c r="M352" s="136"/>
      <c r="N352" s="136"/>
      <c r="O352" s="136"/>
      <c r="P352" s="136"/>
      <c r="Q352" s="136"/>
      <c r="R352" s="136"/>
      <c r="S352" s="136"/>
      <c r="T352" s="136"/>
      <c r="U352" s="137"/>
      <c r="V352" s="441">
        <v>600</v>
      </c>
      <c r="W352" s="442"/>
      <c r="X352" s="443"/>
      <c r="Y352" s="31" t="s">
        <v>135</v>
      </c>
      <c r="Z352" s="31"/>
      <c r="AA352" s="57" t="s">
        <v>505</v>
      </c>
    </row>
    <row r="353" spans="1:27" s="46" customFormat="1" ht="13.2">
      <c r="A353" s="449" t="s">
        <v>335</v>
      </c>
      <c r="B353" s="450"/>
      <c r="C353" s="450"/>
      <c r="D353" s="451"/>
      <c r="E353" s="44"/>
      <c r="F353" s="135" t="s">
        <v>682</v>
      </c>
      <c r="G353" s="136"/>
      <c r="H353" s="136"/>
      <c r="I353" s="136"/>
      <c r="J353" s="136"/>
      <c r="K353" s="136"/>
      <c r="L353" s="136"/>
      <c r="M353" s="136"/>
      <c r="N353" s="136"/>
      <c r="O353" s="136"/>
      <c r="P353" s="136"/>
      <c r="Q353" s="136"/>
      <c r="R353" s="136"/>
      <c r="S353" s="136"/>
      <c r="T353" s="136"/>
      <c r="U353" s="137"/>
      <c r="V353" s="441">
        <v>924</v>
      </c>
      <c r="W353" s="442"/>
      <c r="X353" s="443"/>
      <c r="Y353" s="31" t="s">
        <v>135</v>
      </c>
      <c r="Z353" s="31"/>
      <c r="AA353" s="57" t="s">
        <v>505</v>
      </c>
    </row>
    <row r="354" spans="1:27" s="46" customFormat="1" ht="13.2">
      <c r="A354" s="449" t="s">
        <v>335</v>
      </c>
      <c r="B354" s="450"/>
      <c r="C354" s="450"/>
      <c r="D354" s="451"/>
      <c r="E354" s="44"/>
      <c r="F354" s="135" t="s">
        <v>683</v>
      </c>
      <c r="G354" s="136"/>
      <c r="H354" s="136"/>
      <c r="I354" s="136"/>
      <c r="J354" s="136"/>
      <c r="K354" s="136"/>
      <c r="L354" s="136"/>
      <c r="M354" s="136"/>
      <c r="N354" s="136"/>
      <c r="O354" s="136"/>
      <c r="P354" s="136"/>
      <c r="Q354" s="136"/>
      <c r="R354" s="136"/>
      <c r="S354" s="136"/>
      <c r="T354" s="136"/>
      <c r="U354" s="137"/>
      <c r="V354" s="441">
        <v>360</v>
      </c>
      <c r="W354" s="442"/>
      <c r="X354" s="443"/>
      <c r="Y354" s="31" t="s">
        <v>135</v>
      </c>
      <c r="Z354" s="31"/>
      <c r="AA354" s="57" t="s">
        <v>505</v>
      </c>
    </row>
    <row r="355" spans="1:27" s="46" customFormat="1" ht="13.2">
      <c r="A355" s="449" t="s">
        <v>335</v>
      </c>
      <c r="B355" s="450"/>
      <c r="C355" s="450"/>
      <c r="D355" s="451"/>
      <c r="E355" s="44"/>
      <c r="F355" s="135" t="s">
        <v>684</v>
      </c>
      <c r="G355" s="136"/>
      <c r="H355" s="136"/>
      <c r="I355" s="136"/>
      <c r="J355" s="136"/>
      <c r="K355" s="136"/>
      <c r="L355" s="136"/>
      <c r="M355" s="136"/>
      <c r="N355" s="136"/>
      <c r="O355" s="136"/>
      <c r="P355" s="136"/>
      <c r="Q355" s="136"/>
      <c r="R355" s="136"/>
      <c r="S355" s="136"/>
      <c r="T355" s="136"/>
      <c r="U355" s="137"/>
      <c r="V355" s="441">
        <v>4950</v>
      </c>
      <c r="W355" s="442"/>
      <c r="X355" s="443"/>
      <c r="Y355" s="31" t="s">
        <v>135</v>
      </c>
      <c r="Z355" s="31"/>
      <c r="AA355" s="57" t="s">
        <v>505</v>
      </c>
    </row>
    <row r="356" spans="1:27" s="46" customFormat="1" ht="12.75" customHeight="1">
      <c r="A356" s="147" t="s">
        <v>35</v>
      </c>
      <c r="B356" s="148"/>
      <c r="C356" s="148"/>
      <c r="D356" s="149"/>
      <c r="E356" s="44"/>
      <c r="F356" s="147" t="s">
        <v>685</v>
      </c>
      <c r="G356" s="148"/>
      <c r="H356" s="148"/>
      <c r="I356" s="148"/>
      <c r="J356" s="148"/>
      <c r="K356" s="148"/>
      <c r="L356" s="148"/>
      <c r="M356" s="148"/>
      <c r="N356" s="148"/>
      <c r="O356" s="148"/>
      <c r="P356" s="148"/>
      <c r="Q356" s="148"/>
      <c r="R356" s="148"/>
      <c r="S356" s="148"/>
      <c r="T356" s="148"/>
      <c r="U356" s="149"/>
      <c r="V356" s="138">
        <v>162</v>
      </c>
      <c r="W356" s="139"/>
      <c r="X356" s="140"/>
      <c r="Y356" s="31"/>
      <c r="Z356" s="31" t="s">
        <v>686</v>
      </c>
      <c r="AA356" s="57" t="s">
        <v>506</v>
      </c>
    </row>
    <row r="357" spans="1:27" s="46" customFormat="1" ht="12.75" customHeight="1">
      <c r="A357" s="147" t="s">
        <v>550</v>
      </c>
      <c r="B357" s="148"/>
      <c r="C357" s="148"/>
      <c r="D357" s="149"/>
      <c r="E357" s="44"/>
      <c r="F357" s="147" t="s">
        <v>687</v>
      </c>
      <c r="G357" s="148"/>
      <c r="H357" s="148"/>
      <c r="I357" s="148"/>
      <c r="J357" s="148"/>
      <c r="K357" s="148"/>
      <c r="L357" s="148"/>
      <c r="M357" s="148"/>
      <c r="N357" s="148"/>
      <c r="O357" s="148"/>
      <c r="P357" s="148"/>
      <c r="Q357" s="148"/>
      <c r="R357" s="148"/>
      <c r="S357" s="148"/>
      <c r="T357" s="148"/>
      <c r="U357" s="149"/>
      <c r="V357" s="138">
        <v>324</v>
      </c>
      <c r="W357" s="139"/>
      <c r="X357" s="140"/>
      <c r="Y357" s="31"/>
      <c r="Z357" s="31" t="s">
        <v>686</v>
      </c>
      <c r="AA357" s="57" t="s">
        <v>506</v>
      </c>
    </row>
    <row r="358" spans="1:27" s="46" customFormat="1" ht="12.75" customHeight="1">
      <c r="A358" s="147" t="s">
        <v>260</v>
      </c>
      <c r="B358" s="148"/>
      <c r="C358" s="148"/>
      <c r="D358" s="149"/>
      <c r="E358" s="44"/>
      <c r="F358" s="147" t="s">
        <v>688</v>
      </c>
      <c r="G358" s="148"/>
      <c r="H358" s="148"/>
      <c r="I358" s="148"/>
      <c r="J358" s="148"/>
      <c r="K358" s="148"/>
      <c r="L358" s="148"/>
      <c r="M358" s="148"/>
      <c r="N358" s="148"/>
      <c r="O358" s="148"/>
      <c r="P358" s="148"/>
      <c r="Q358" s="148"/>
      <c r="R358" s="148"/>
      <c r="S358" s="148"/>
      <c r="T358" s="148"/>
      <c r="U358" s="149"/>
      <c r="V358" s="138" t="s">
        <v>689</v>
      </c>
      <c r="W358" s="139"/>
      <c r="X358" s="140"/>
      <c r="Y358" s="31"/>
      <c r="Z358" s="31" t="s">
        <v>686</v>
      </c>
      <c r="AA358" s="57" t="s">
        <v>506</v>
      </c>
    </row>
    <row r="359" spans="1:27" s="46" customFormat="1">
      <c r="A359" s="147" t="s">
        <v>452</v>
      </c>
      <c r="B359" s="148"/>
      <c r="C359" s="148"/>
      <c r="D359" s="149"/>
      <c r="E359" s="44"/>
      <c r="F359" s="135" t="s">
        <v>690</v>
      </c>
      <c r="G359" s="136"/>
      <c r="H359" s="136"/>
      <c r="I359" s="136"/>
      <c r="J359" s="136"/>
      <c r="K359" s="136"/>
      <c r="L359" s="136"/>
      <c r="M359" s="136"/>
      <c r="N359" s="136"/>
      <c r="O359" s="136"/>
      <c r="P359" s="136"/>
      <c r="Q359" s="136"/>
      <c r="R359" s="136"/>
      <c r="S359" s="136"/>
      <c r="T359" s="136"/>
      <c r="U359" s="137"/>
      <c r="V359" s="138">
        <v>60</v>
      </c>
      <c r="W359" s="139"/>
      <c r="X359" s="140"/>
      <c r="Y359" s="31"/>
      <c r="Z359" s="31" t="s">
        <v>686</v>
      </c>
      <c r="AA359" s="57" t="s">
        <v>506</v>
      </c>
    </row>
    <row r="360" spans="1:27" s="46" customFormat="1">
      <c r="A360" s="138" t="s">
        <v>212</v>
      </c>
      <c r="B360" s="139"/>
      <c r="C360" s="139"/>
      <c r="D360" s="140"/>
      <c r="E360" s="58"/>
      <c r="F360" s="135" t="s">
        <v>691</v>
      </c>
      <c r="G360" s="136"/>
      <c r="H360" s="136"/>
      <c r="I360" s="136"/>
      <c r="J360" s="136"/>
      <c r="K360" s="136"/>
      <c r="L360" s="136"/>
      <c r="M360" s="136"/>
      <c r="N360" s="136"/>
      <c r="O360" s="136"/>
      <c r="P360" s="136"/>
      <c r="Q360" s="136"/>
      <c r="R360" s="136"/>
      <c r="S360" s="136"/>
      <c r="T360" s="136"/>
      <c r="U360" s="137"/>
      <c r="V360" s="138">
        <v>325</v>
      </c>
      <c r="W360" s="139"/>
      <c r="X360" s="140"/>
      <c r="Y360" s="31"/>
      <c r="Z360" s="31" t="s">
        <v>135</v>
      </c>
      <c r="AA360" s="57" t="s">
        <v>507</v>
      </c>
    </row>
    <row r="361" spans="1:27" s="46" customFormat="1">
      <c r="A361" s="138" t="s">
        <v>206</v>
      </c>
      <c r="B361" s="139"/>
      <c r="C361" s="139"/>
      <c r="D361" s="140"/>
      <c r="E361" s="58"/>
      <c r="F361" s="135" t="s">
        <v>692</v>
      </c>
      <c r="G361" s="136"/>
      <c r="H361" s="136"/>
      <c r="I361" s="136"/>
      <c r="J361" s="136"/>
      <c r="K361" s="136"/>
      <c r="L361" s="136"/>
      <c r="M361" s="136"/>
      <c r="N361" s="136"/>
      <c r="O361" s="136"/>
      <c r="P361" s="136"/>
      <c r="Q361" s="136"/>
      <c r="R361" s="136"/>
      <c r="S361" s="136"/>
      <c r="T361" s="136"/>
      <c r="U361" s="137"/>
      <c r="V361" s="138">
        <v>96</v>
      </c>
      <c r="W361" s="139"/>
      <c r="X361" s="140"/>
      <c r="Y361" s="31" t="s">
        <v>135</v>
      </c>
      <c r="Z361" s="31"/>
      <c r="AA361" s="57" t="s">
        <v>507</v>
      </c>
    </row>
    <row r="362" spans="1:27" s="46" customFormat="1">
      <c r="A362" s="138" t="s">
        <v>302</v>
      </c>
      <c r="B362" s="139"/>
      <c r="C362" s="139"/>
      <c r="D362" s="140"/>
      <c r="E362" s="58"/>
      <c r="F362" s="135" t="s">
        <v>693</v>
      </c>
      <c r="G362" s="136"/>
      <c r="H362" s="136"/>
      <c r="I362" s="136"/>
      <c r="J362" s="136"/>
      <c r="K362" s="136"/>
      <c r="L362" s="136"/>
      <c r="M362" s="136"/>
      <c r="N362" s="136"/>
      <c r="O362" s="136"/>
      <c r="P362" s="136"/>
      <c r="Q362" s="136"/>
      <c r="R362" s="136"/>
      <c r="S362" s="136"/>
      <c r="T362" s="136"/>
      <c r="U362" s="137"/>
      <c r="V362" s="138">
        <v>325</v>
      </c>
      <c r="W362" s="139"/>
      <c r="X362" s="140"/>
      <c r="Y362" s="31" t="s">
        <v>135</v>
      </c>
      <c r="Z362" s="31"/>
      <c r="AA362" s="57" t="s">
        <v>507</v>
      </c>
    </row>
    <row r="363" spans="1:27" s="46" customFormat="1">
      <c r="A363" s="138" t="s">
        <v>302</v>
      </c>
      <c r="B363" s="139"/>
      <c r="C363" s="139"/>
      <c r="D363" s="140"/>
      <c r="E363" s="58"/>
      <c r="F363" s="135" t="s">
        <v>694</v>
      </c>
      <c r="G363" s="136"/>
      <c r="H363" s="136"/>
      <c r="I363" s="136"/>
      <c r="J363" s="136"/>
      <c r="K363" s="136"/>
      <c r="L363" s="136"/>
      <c r="M363" s="136"/>
      <c r="N363" s="136"/>
      <c r="O363" s="136"/>
      <c r="P363" s="136"/>
      <c r="Q363" s="136"/>
      <c r="R363" s="136"/>
      <c r="S363" s="136"/>
      <c r="T363" s="136"/>
      <c r="U363" s="137"/>
      <c r="V363" s="138">
        <v>253</v>
      </c>
      <c r="W363" s="139"/>
      <c r="X363" s="140"/>
      <c r="Y363" s="31"/>
      <c r="Z363" s="31" t="s">
        <v>135</v>
      </c>
      <c r="AA363" s="57" t="s">
        <v>507</v>
      </c>
    </row>
    <row r="364" spans="1:27" s="46" customFormat="1">
      <c r="A364" s="138" t="s">
        <v>508</v>
      </c>
      <c r="B364" s="139"/>
      <c r="C364" s="139"/>
      <c r="D364" s="140"/>
      <c r="E364" s="58"/>
      <c r="F364" s="135" t="s">
        <v>694</v>
      </c>
      <c r="G364" s="136"/>
      <c r="H364" s="136"/>
      <c r="I364" s="136"/>
      <c r="J364" s="136"/>
      <c r="K364" s="136"/>
      <c r="L364" s="136"/>
      <c r="M364" s="136"/>
      <c r="N364" s="136"/>
      <c r="O364" s="136"/>
      <c r="P364" s="136"/>
      <c r="Q364" s="136"/>
      <c r="R364" s="136"/>
      <c r="S364" s="136"/>
      <c r="T364" s="136"/>
      <c r="U364" s="137"/>
      <c r="V364" s="138">
        <v>253</v>
      </c>
      <c r="W364" s="139"/>
      <c r="X364" s="140"/>
      <c r="Y364" s="31"/>
      <c r="Z364" s="31" t="s">
        <v>135</v>
      </c>
      <c r="AA364" s="57" t="s">
        <v>507</v>
      </c>
    </row>
    <row r="365" spans="1:27" s="46" customFormat="1">
      <c r="A365" s="138" t="s">
        <v>508</v>
      </c>
      <c r="B365" s="139"/>
      <c r="C365" s="139"/>
      <c r="D365" s="140"/>
      <c r="E365" s="58"/>
      <c r="F365" s="135" t="s">
        <v>695</v>
      </c>
      <c r="G365" s="136"/>
      <c r="H365" s="136"/>
      <c r="I365" s="136"/>
      <c r="J365" s="136"/>
      <c r="K365" s="136"/>
      <c r="L365" s="136"/>
      <c r="M365" s="136"/>
      <c r="N365" s="136"/>
      <c r="O365" s="136"/>
      <c r="P365" s="136"/>
      <c r="Q365" s="136"/>
      <c r="R365" s="136"/>
      <c r="S365" s="136"/>
      <c r="T365" s="136"/>
      <c r="U365" s="137"/>
      <c r="V365" s="138">
        <v>253</v>
      </c>
      <c r="W365" s="139"/>
      <c r="X365" s="140"/>
      <c r="Y365" s="31"/>
      <c r="Z365" s="31" t="s">
        <v>135</v>
      </c>
      <c r="AA365" s="57" t="s">
        <v>507</v>
      </c>
    </row>
    <row r="366" spans="1:27" s="46" customFormat="1">
      <c r="A366" s="138" t="s">
        <v>335</v>
      </c>
      <c r="B366" s="139"/>
      <c r="C366" s="139"/>
      <c r="D366" s="140"/>
      <c r="E366" s="58"/>
      <c r="F366" s="135" t="s">
        <v>696</v>
      </c>
      <c r="G366" s="136"/>
      <c r="H366" s="136"/>
      <c r="I366" s="136"/>
      <c r="J366" s="136"/>
      <c r="K366" s="136"/>
      <c r="L366" s="136"/>
      <c r="M366" s="136"/>
      <c r="N366" s="136"/>
      <c r="O366" s="136"/>
      <c r="P366" s="136"/>
      <c r="Q366" s="136"/>
      <c r="R366" s="136"/>
      <c r="S366" s="136"/>
      <c r="T366" s="136"/>
      <c r="U366" s="137"/>
      <c r="V366" s="138">
        <v>5479</v>
      </c>
      <c r="W366" s="139"/>
      <c r="X366" s="140"/>
      <c r="Y366" s="31" t="s">
        <v>135</v>
      </c>
      <c r="Z366" s="31"/>
      <c r="AA366" s="57" t="s">
        <v>507</v>
      </c>
    </row>
    <row r="367" spans="1:27" s="46" customFormat="1" ht="12">
      <c r="A367" s="475" t="s">
        <v>219</v>
      </c>
      <c r="B367" s="476" t="s">
        <v>219</v>
      </c>
      <c r="C367" s="476" t="s">
        <v>219</v>
      </c>
      <c r="D367" s="477" t="s">
        <v>219</v>
      </c>
      <c r="E367" s="478"/>
      <c r="F367" s="135" t="s">
        <v>697</v>
      </c>
      <c r="G367" s="136"/>
      <c r="H367" s="136"/>
      <c r="I367" s="136"/>
      <c r="J367" s="136"/>
      <c r="K367" s="136"/>
      <c r="L367" s="136"/>
      <c r="M367" s="136"/>
      <c r="N367" s="136"/>
      <c r="O367" s="136"/>
      <c r="P367" s="136"/>
      <c r="Q367" s="136"/>
      <c r="R367" s="136"/>
      <c r="S367" s="136"/>
      <c r="T367" s="136"/>
      <c r="U367" s="137"/>
      <c r="V367" s="138" t="s">
        <v>698</v>
      </c>
      <c r="W367" s="139"/>
      <c r="X367" s="140"/>
      <c r="Y367" s="31"/>
      <c r="Z367" s="31"/>
      <c r="AA367" s="37" t="s">
        <v>509</v>
      </c>
    </row>
    <row r="368" spans="1:27" s="46" customFormat="1" ht="12">
      <c r="A368" s="475" t="s">
        <v>37</v>
      </c>
      <c r="B368" s="476"/>
      <c r="C368" s="476"/>
      <c r="D368" s="477"/>
      <c r="E368" s="478"/>
      <c r="F368" s="135" t="s">
        <v>697</v>
      </c>
      <c r="G368" s="136"/>
      <c r="H368" s="136"/>
      <c r="I368" s="136"/>
      <c r="J368" s="136"/>
      <c r="K368" s="136"/>
      <c r="L368" s="136"/>
      <c r="M368" s="136"/>
      <c r="N368" s="136"/>
      <c r="O368" s="136"/>
      <c r="P368" s="136"/>
      <c r="Q368" s="136"/>
      <c r="R368" s="136"/>
      <c r="S368" s="136"/>
      <c r="T368" s="136"/>
      <c r="U368" s="137"/>
      <c r="V368" s="138" t="s">
        <v>698</v>
      </c>
      <c r="W368" s="139"/>
      <c r="X368" s="140"/>
      <c r="Y368" s="31"/>
      <c r="Z368" s="31" t="s">
        <v>135</v>
      </c>
      <c r="AA368" s="37" t="s">
        <v>509</v>
      </c>
    </row>
    <row r="369" spans="1:27" s="46" customFormat="1" ht="12">
      <c r="A369" s="475" t="s">
        <v>191</v>
      </c>
      <c r="B369" s="476"/>
      <c r="C369" s="476"/>
      <c r="D369" s="477"/>
      <c r="E369" s="478"/>
      <c r="F369" s="135" t="s">
        <v>697</v>
      </c>
      <c r="G369" s="136"/>
      <c r="H369" s="136"/>
      <c r="I369" s="136"/>
      <c r="J369" s="136"/>
      <c r="K369" s="136"/>
      <c r="L369" s="136"/>
      <c r="M369" s="136"/>
      <c r="N369" s="136"/>
      <c r="O369" s="136"/>
      <c r="P369" s="136"/>
      <c r="Q369" s="136"/>
      <c r="R369" s="136"/>
      <c r="S369" s="136"/>
      <c r="T369" s="136"/>
      <c r="U369" s="137"/>
      <c r="V369" s="138" t="s">
        <v>699</v>
      </c>
      <c r="W369" s="139"/>
      <c r="X369" s="140"/>
      <c r="Y369" s="31"/>
      <c r="Z369" s="31" t="s">
        <v>135</v>
      </c>
      <c r="AA369" s="37" t="s">
        <v>509</v>
      </c>
    </row>
    <row r="370" spans="1:27" s="46" customFormat="1" ht="12">
      <c r="A370" s="475" t="s">
        <v>260</v>
      </c>
      <c r="B370" s="476"/>
      <c r="C370" s="476"/>
      <c r="D370" s="477"/>
      <c r="E370" s="478"/>
      <c r="F370" s="135" t="s">
        <v>697</v>
      </c>
      <c r="G370" s="136"/>
      <c r="H370" s="136"/>
      <c r="I370" s="136"/>
      <c r="J370" s="136"/>
      <c r="K370" s="136"/>
      <c r="L370" s="136"/>
      <c r="M370" s="136"/>
      <c r="N370" s="136"/>
      <c r="O370" s="136"/>
      <c r="P370" s="136"/>
      <c r="Q370" s="136"/>
      <c r="R370" s="136"/>
      <c r="S370" s="136"/>
      <c r="T370" s="136"/>
      <c r="U370" s="137"/>
      <c r="V370" s="138">
        <v>288</v>
      </c>
      <c r="W370" s="139"/>
      <c r="X370" s="140"/>
      <c r="Y370" s="31"/>
      <c r="Z370" s="31" t="s">
        <v>135</v>
      </c>
      <c r="AA370" s="37" t="s">
        <v>509</v>
      </c>
    </row>
    <row r="371" spans="1:27" s="46" customFormat="1" ht="12">
      <c r="A371" s="475" t="s">
        <v>510</v>
      </c>
      <c r="B371" s="476" t="s">
        <v>37</v>
      </c>
      <c r="C371" s="476" t="s">
        <v>37</v>
      </c>
      <c r="D371" s="477" t="s">
        <v>37</v>
      </c>
      <c r="E371" s="478"/>
      <c r="F371" s="135" t="s">
        <v>697</v>
      </c>
      <c r="G371" s="136"/>
      <c r="H371" s="136"/>
      <c r="I371" s="136"/>
      <c r="J371" s="136"/>
      <c r="K371" s="136"/>
      <c r="L371" s="136"/>
      <c r="M371" s="136"/>
      <c r="N371" s="136"/>
      <c r="O371" s="136"/>
      <c r="P371" s="136"/>
      <c r="Q371" s="136"/>
      <c r="R371" s="136"/>
      <c r="S371" s="136"/>
      <c r="T371" s="136"/>
      <c r="U371" s="137"/>
      <c r="V371" s="138" t="s">
        <v>698</v>
      </c>
      <c r="W371" s="139"/>
      <c r="X371" s="140"/>
      <c r="Y371" s="31"/>
      <c r="Z371" s="31" t="s">
        <v>135</v>
      </c>
      <c r="AA371" s="479" t="s">
        <v>509</v>
      </c>
    </row>
    <row r="372" spans="1:27" s="46" customFormat="1">
      <c r="A372" s="147" t="s">
        <v>125</v>
      </c>
      <c r="B372" s="148"/>
      <c r="C372" s="148"/>
      <c r="D372" s="149"/>
      <c r="E372" s="44"/>
      <c r="F372" s="135" t="s">
        <v>700</v>
      </c>
      <c r="G372" s="136"/>
      <c r="H372" s="136"/>
      <c r="I372" s="136"/>
      <c r="J372" s="136"/>
      <c r="K372" s="136"/>
      <c r="L372" s="136"/>
      <c r="M372" s="136"/>
      <c r="N372" s="136"/>
      <c r="O372" s="136"/>
      <c r="P372" s="136"/>
      <c r="Q372" s="136"/>
      <c r="R372" s="136"/>
      <c r="S372" s="136"/>
      <c r="T372" s="136"/>
      <c r="U372" s="137"/>
      <c r="V372" s="138">
        <v>140</v>
      </c>
      <c r="W372" s="139"/>
      <c r="X372" s="140"/>
      <c r="Y372" s="31"/>
      <c r="Z372" s="31" t="s">
        <v>622</v>
      </c>
      <c r="AA372" s="479" t="s">
        <v>511</v>
      </c>
    </row>
    <row r="373" spans="1:27" s="46" customFormat="1">
      <c r="A373" s="147" t="s">
        <v>137</v>
      </c>
      <c r="B373" s="148"/>
      <c r="C373" s="148"/>
      <c r="D373" s="149"/>
      <c r="E373" s="44"/>
      <c r="F373" s="135" t="s">
        <v>701</v>
      </c>
      <c r="G373" s="136"/>
      <c r="H373" s="136"/>
      <c r="I373" s="136"/>
      <c r="J373" s="136"/>
      <c r="K373" s="136"/>
      <c r="L373" s="136"/>
      <c r="M373" s="136"/>
      <c r="N373" s="136"/>
      <c r="O373" s="136"/>
      <c r="P373" s="136"/>
      <c r="Q373" s="136"/>
      <c r="R373" s="136"/>
      <c r="S373" s="136"/>
      <c r="T373" s="136"/>
      <c r="U373" s="137"/>
      <c r="V373" s="138">
        <v>540</v>
      </c>
      <c r="W373" s="139"/>
      <c r="X373" s="140"/>
      <c r="Y373" s="31" t="s">
        <v>622</v>
      </c>
      <c r="Z373" s="31"/>
      <c r="AA373" s="479" t="s">
        <v>511</v>
      </c>
    </row>
    <row r="374" spans="1:27" s="46" customFormat="1">
      <c r="A374" s="147" t="s">
        <v>456</v>
      </c>
      <c r="B374" s="148"/>
      <c r="C374" s="148"/>
      <c r="D374" s="149"/>
      <c r="E374" s="44"/>
      <c r="F374" s="135" t="s">
        <v>702</v>
      </c>
      <c r="G374" s="136"/>
      <c r="H374" s="136"/>
      <c r="I374" s="136"/>
      <c r="J374" s="136"/>
      <c r="K374" s="136"/>
      <c r="L374" s="136"/>
      <c r="M374" s="136"/>
      <c r="N374" s="136"/>
      <c r="O374" s="136"/>
      <c r="P374" s="136"/>
      <c r="Q374" s="136"/>
      <c r="R374" s="136"/>
      <c r="S374" s="136"/>
      <c r="T374" s="136"/>
      <c r="U374" s="137"/>
      <c r="V374" s="138">
        <v>288</v>
      </c>
      <c r="W374" s="139"/>
      <c r="X374" s="140"/>
      <c r="Y374" s="31"/>
      <c r="Z374" s="31" t="s">
        <v>622</v>
      </c>
      <c r="AA374" s="479" t="s">
        <v>511</v>
      </c>
    </row>
    <row r="375" spans="1:27" s="46" customFormat="1">
      <c r="A375" s="147" t="s">
        <v>35</v>
      </c>
      <c r="B375" s="148"/>
      <c r="C375" s="148"/>
      <c r="D375" s="149"/>
      <c r="E375" s="44"/>
      <c r="F375" s="135" t="s">
        <v>700</v>
      </c>
      <c r="G375" s="136"/>
      <c r="H375" s="136"/>
      <c r="I375" s="136"/>
      <c r="J375" s="136"/>
      <c r="K375" s="136"/>
      <c r="L375" s="136"/>
      <c r="M375" s="136"/>
      <c r="N375" s="136"/>
      <c r="O375" s="136"/>
      <c r="P375" s="136"/>
      <c r="Q375" s="136"/>
      <c r="R375" s="136"/>
      <c r="S375" s="136"/>
      <c r="T375" s="136"/>
      <c r="U375" s="137"/>
      <c r="V375" s="138">
        <v>288</v>
      </c>
      <c r="W375" s="139"/>
      <c r="X375" s="140"/>
      <c r="Y375" s="31"/>
      <c r="Z375" s="31" t="s">
        <v>622</v>
      </c>
      <c r="AA375" s="479" t="s">
        <v>511</v>
      </c>
    </row>
    <row r="376" spans="1:27" s="46" customFormat="1">
      <c r="A376" s="147" t="s">
        <v>512</v>
      </c>
      <c r="B376" s="148"/>
      <c r="C376" s="148"/>
      <c r="D376" s="149"/>
      <c r="E376" s="44"/>
      <c r="F376" s="135" t="s">
        <v>702</v>
      </c>
      <c r="G376" s="136"/>
      <c r="H376" s="136"/>
      <c r="I376" s="136"/>
      <c r="J376" s="136"/>
      <c r="K376" s="136"/>
      <c r="L376" s="136"/>
      <c r="M376" s="136"/>
      <c r="N376" s="136"/>
      <c r="O376" s="136"/>
      <c r="P376" s="136"/>
      <c r="Q376" s="136"/>
      <c r="R376" s="136"/>
      <c r="S376" s="136"/>
      <c r="T376" s="136"/>
      <c r="U376" s="137"/>
      <c r="V376" s="138">
        <v>288</v>
      </c>
      <c r="W376" s="139"/>
      <c r="X376" s="140"/>
      <c r="Y376" s="31"/>
      <c r="Z376" s="31" t="s">
        <v>622</v>
      </c>
      <c r="AA376" s="479" t="s">
        <v>511</v>
      </c>
    </row>
    <row r="377" spans="1:27" s="46" customFormat="1">
      <c r="A377" s="147" t="s">
        <v>147</v>
      </c>
      <c r="B377" s="148"/>
      <c r="C377" s="148"/>
      <c r="D377" s="149"/>
      <c r="E377" s="44"/>
      <c r="F377" s="135" t="s">
        <v>703</v>
      </c>
      <c r="G377" s="136"/>
      <c r="H377" s="136"/>
      <c r="I377" s="136"/>
      <c r="J377" s="136"/>
      <c r="K377" s="136"/>
      <c r="L377" s="136"/>
      <c r="M377" s="136"/>
      <c r="N377" s="136"/>
      <c r="O377" s="136"/>
      <c r="P377" s="136"/>
      <c r="Q377" s="136"/>
      <c r="R377" s="136"/>
      <c r="S377" s="136"/>
      <c r="T377" s="136"/>
      <c r="U377" s="137"/>
      <c r="V377" s="138">
        <v>225</v>
      </c>
      <c r="W377" s="139"/>
      <c r="X377" s="140"/>
      <c r="Y377" s="31"/>
      <c r="Z377" s="31" t="s">
        <v>622</v>
      </c>
      <c r="AA377" s="479" t="s">
        <v>511</v>
      </c>
    </row>
    <row r="378" spans="1:27" s="46" customFormat="1">
      <c r="A378" s="147" t="s">
        <v>191</v>
      </c>
      <c r="B378" s="148"/>
      <c r="C378" s="148"/>
      <c r="D378" s="149"/>
      <c r="E378" s="44"/>
      <c r="F378" s="135" t="s">
        <v>704</v>
      </c>
      <c r="G378" s="136"/>
      <c r="H378" s="136"/>
      <c r="I378" s="136"/>
      <c r="J378" s="136"/>
      <c r="K378" s="136"/>
      <c r="L378" s="136"/>
      <c r="M378" s="136"/>
      <c r="N378" s="136"/>
      <c r="O378" s="136"/>
      <c r="P378" s="136"/>
      <c r="Q378" s="136"/>
      <c r="R378" s="136"/>
      <c r="S378" s="136"/>
      <c r="T378" s="136"/>
      <c r="U378" s="137"/>
      <c r="V378" s="138">
        <v>218</v>
      </c>
      <c r="W378" s="139"/>
      <c r="X378" s="140"/>
      <c r="Y378" s="31"/>
      <c r="Z378" s="31" t="s">
        <v>622</v>
      </c>
      <c r="AA378" s="479" t="s">
        <v>511</v>
      </c>
    </row>
    <row r="379" spans="1:27" s="33" customFormat="1" ht="12" customHeight="1">
      <c r="A379" s="162" t="s">
        <v>260</v>
      </c>
      <c r="B379" s="163"/>
      <c r="C379" s="163"/>
      <c r="D379" s="164"/>
      <c r="E379" s="480"/>
      <c r="F379" s="174" t="s">
        <v>705</v>
      </c>
      <c r="G379" s="175"/>
      <c r="H379" s="175"/>
      <c r="I379" s="175"/>
      <c r="J379" s="175"/>
      <c r="K379" s="175"/>
      <c r="L379" s="175"/>
      <c r="M379" s="175"/>
      <c r="N379" s="175"/>
      <c r="O379" s="175"/>
      <c r="P379" s="175"/>
      <c r="Q379" s="175"/>
      <c r="R379" s="175"/>
      <c r="S379" s="175"/>
      <c r="T379" s="175"/>
      <c r="U379" s="176"/>
      <c r="V379" s="315">
        <v>7875</v>
      </c>
      <c r="W379" s="316"/>
      <c r="X379" s="317"/>
      <c r="Y379" s="32" t="s">
        <v>622</v>
      </c>
      <c r="Z379" s="30"/>
      <c r="AA379" s="479" t="s">
        <v>511</v>
      </c>
    </row>
    <row r="380" spans="1:27" s="33" customFormat="1" ht="12" customHeight="1">
      <c r="A380" s="162" t="s">
        <v>260</v>
      </c>
      <c r="B380" s="163"/>
      <c r="C380" s="163"/>
      <c r="D380" s="164"/>
      <c r="E380" s="480"/>
      <c r="F380" s="174" t="s">
        <v>706</v>
      </c>
      <c r="G380" s="175"/>
      <c r="H380" s="175"/>
      <c r="I380" s="175"/>
      <c r="J380" s="175"/>
      <c r="K380" s="175"/>
      <c r="L380" s="175"/>
      <c r="M380" s="175"/>
      <c r="N380" s="175"/>
      <c r="O380" s="175"/>
      <c r="P380" s="175"/>
      <c r="Q380" s="175"/>
      <c r="R380" s="175"/>
      <c r="S380" s="175"/>
      <c r="T380" s="175"/>
      <c r="U380" s="176"/>
      <c r="V380" s="315">
        <v>2184</v>
      </c>
      <c r="W380" s="316"/>
      <c r="X380" s="317"/>
      <c r="Y380" s="32" t="s">
        <v>622</v>
      </c>
      <c r="Z380" s="30"/>
      <c r="AA380" s="479" t="s">
        <v>511</v>
      </c>
    </row>
    <row r="381" spans="1:27" s="33" customFormat="1" ht="12" customHeight="1">
      <c r="A381" s="162" t="s">
        <v>260</v>
      </c>
      <c r="B381" s="163"/>
      <c r="C381" s="163"/>
      <c r="D381" s="164"/>
      <c r="E381" s="480"/>
      <c r="F381" s="174" t="s">
        <v>707</v>
      </c>
      <c r="G381" s="175"/>
      <c r="H381" s="175"/>
      <c r="I381" s="175"/>
      <c r="J381" s="175"/>
      <c r="K381" s="175"/>
      <c r="L381" s="175"/>
      <c r="M381" s="175"/>
      <c r="N381" s="175"/>
      <c r="O381" s="175"/>
      <c r="P381" s="175"/>
      <c r="Q381" s="175"/>
      <c r="R381" s="175"/>
      <c r="S381" s="175"/>
      <c r="T381" s="175"/>
      <c r="U381" s="176"/>
      <c r="V381" s="315">
        <v>318.5</v>
      </c>
      <c r="W381" s="316"/>
      <c r="X381" s="317"/>
      <c r="Y381" s="32"/>
      <c r="Z381" s="32" t="s">
        <v>622</v>
      </c>
      <c r="AA381" s="479" t="s">
        <v>511</v>
      </c>
    </row>
    <row r="382" spans="1:27" s="33" customFormat="1" ht="12" customHeight="1">
      <c r="A382" s="162" t="s">
        <v>260</v>
      </c>
      <c r="B382" s="163"/>
      <c r="C382" s="163"/>
      <c r="D382" s="164"/>
      <c r="E382" s="480"/>
      <c r="F382" s="174" t="s">
        <v>708</v>
      </c>
      <c r="G382" s="175"/>
      <c r="H382" s="175"/>
      <c r="I382" s="175"/>
      <c r="J382" s="175"/>
      <c r="K382" s="175"/>
      <c r="L382" s="175"/>
      <c r="M382" s="175"/>
      <c r="N382" s="175"/>
      <c r="O382" s="175"/>
      <c r="P382" s="175"/>
      <c r="Q382" s="175"/>
      <c r="R382" s="175"/>
      <c r="S382" s="175"/>
      <c r="T382" s="175"/>
      <c r="U382" s="176"/>
      <c r="V382" s="315">
        <v>1185.7</v>
      </c>
      <c r="W382" s="316"/>
      <c r="X382" s="317"/>
      <c r="Y382" s="32"/>
      <c r="Z382" s="32" t="s">
        <v>622</v>
      </c>
      <c r="AA382" s="479" t="s">
        <v>511</v>
      </c>
    </row>
    <row r="383" spans="1:27" s="33" customFormat="1" ht="12" customHeight="1">
      <c r="A383" s="162" t="s">
        <v>260</v>
      </c>
      <c r="B383" s="163"/>
      <c r="C383" s="163"/>
      <c r="D383" s="164"/>
      <c r="E383" s="480"/>
      <c r="F383" s="174" t="s">
        <v>709</v>
      </c>
      <c r="G383" s="175"/>
      <c r="H383" s="175"/>
      <c r="I383" s="175"/>
      <c r="J383" s="175"/>
      <c r="K383" s="175"/>
      <c r="L383" s="175"/>
      <c r="M383" s="175"/>
      <c r="N383" s="175"/>
      <c r="O383" s="175"/>
      <c r="P383" s="175"/>
      <c r="Q383" s="175"/>
      <c r="R383" s="175"/>
      <c r="S383" s="175"/>
      <c r="T383" s="175"/>
      <c r="U383" s="176"/>
      <c r="V383" s="315">
        <v>2562</v>
      </c>
      <c r="W383" s="316"/>
      <c r="X383" s="317"/>
      <c r="Y383" s="32"/>
      <c r="Z383" s="32" t="s">
        <v>622</v>
      </c>
      <c r="AA383" s="479" t="s">
        <v>511</v>
      </c>
    </row>
    <row r="384" spans="1:27" s="33" customFormat="1" ht="12" customHeight="1">
      <c r="A384" s="162" t="s">
        <v>260</v>
      </c>
      <c r="B384" s="163"/>
      <c r="C384" s="163"/>
      <c r="D384" s="164"/>
      <c r="E384" s="480"/>
      <c r="F384" s="174" t="s">
        <v>710</v>
      </c>
      <c r="G384" s="175"/>
      <c r="H384" s="175"/>
      <c r="I384" s="175"/>
      <c r="J384" s="175"/>
      <c r="K384" s="175"/>
      <c r="L384" s="175"/>
      <c r="M384" s="175"/>
      <c r="N384" s="175"/>
      <c r="O384" s="175"/>
      <c r="P384" s="175"/>
      <c r="Q384" s="175"/>
      <c r="R384" s="175"/>
      <c r="S384" s="175"/>
      <c r="T384" s="175"/>
      <c r="U384" s="176"/>
      <c r="V384" s="315">
        <v>1185.7</v>
      </c>
      <c r="W384" s="316"/>
      <c r="X384" s="317"/>
      <c r="Y384" s="32"/>
      <c r="Z384" s="32" t="s">
        <v>622</v>
      </c>
      <c r="AA384" s="479" t="s">
        <v>511</v>
      </c>
    </row>
    <row r="385" spans="1:27" s="57" customFormat="1" ht="10.199999999999999" customHeight="1">
      <c r="A385" s="147" t="s">
        <v>299</v>
      </c>
      <c r="B385" s="148"/>
      <c r="C385" s="148"/>
      <c r="D385" s="149"/>
      <c r="E385" s="481"/>
      <c r="F385" s="482" t="s">
        <v>711</v>
      </c>
      <c r="G385" s="483"/>
      <c r="H385" s="483"/>
      <c r="I385" s="483"/>
      <c r="J385" s="483"/>
      <c r="K385" s="483"/>
      <c r="L385" s="483"/>
      <c r="M385" s="483"/>
      <c r="N385" s="483"/>
      <c r="O385" s="483"/>
      <c r="P385" s="483"/>
      <c r="Q385" s="483"/>
      <c r="R385" s="483"/>
      <c r="S385" s="483"/>
      <c r="T385" s="483"/>
      <c r="U385" s="484"/>
      <c r="V385" s="485">
        <v>378.7</v>
      </c>
      <c r="W385" s="486"/>
      <c r="X385" s="487"/>
      <c r="Y385" s="488" t="s">
        <v>712</v>
      </c>
      <c r="Z385" s="488"/>
      <c r="AA385" s="57" t="s">
        <v>514</v>
      </c>
    </row>
    <row r="386" spans="1:27" s="57" customFormat="1">
      <c r="A386" s="147" t="s">
        <v>260</v>
      </c>
      <c r="B386" s="148"/>
      <c r="C386" s="148"/>
      <c r="D386" s="149"/>
      <c r="E386" s="481"/>
      <c r="F386" s="135" t="s">
        <v>711</v>
      </c>
      <c r="G386" s="136"/>
      <c r="H386" s="136"/>
      <c r="I386" s="136"/>
      <c r="J386" s="136"/>
      <c r="K386" s="136"/>
      <c r="L386" s="136"/>
      <c r="M386" s="136"/>
      <c r="N386" s="136"/>
      <c r="O386" s="136"/>
      <c r="P386" s="136"/>
      <c r="Q386" s="136"/>
      <c r="R386" s="136"/>
      <c r="S386" s="136"/>
      <c r="T386" s="136"/>
      <c r="U386" s="137"/>
      <c r="V386" s="489"/>
      <c r="W386" s="490"/>
      <c r="X386" s="491"/>
      <c r="Y386" s="492"/>
      <c r="Z386" s="492"/>
      <c r="AA386" s="57" t="s">
        <v>514</v>
      </c>
    </row>
    <row r="387" spans="1:27" s="46" customFormat="1">
      <c r="A387" s="147" t="s">
        <v>494</v>
      </c>
      <c r="B387" s="148"/>
      <c r="C387" s="148"/>
      <c r="D387" s="149"/>
      <c r="E387" s="44"/>
      <c r="F387" s="147" t="s">
        <v>713</v>
      </c>
      <c r="G387" s="148"/>
      <c r="H387" s="148"/>
      <c r="I387" s="148"/>
      <c r="J387" s="148"/>
      <c r="K387" s="148"/>
      <c r="L387" s="148"/>
      <c r="M387" s="148"/>
      <c r="N387" s="148"/>
      <c r="O387" s="148"/>
      <c r="P387" s="148"/>
      <c r="Q387" s="148"/>
      <c r="R387" s="148"/>
      <c r="S387" s="148"/>
      <c r="T387" s="148"/>
      <c r="U387" s="149"/>
      <c r="V387" s="138">
        <v>230</v>
      </c>
      <c r="W387" s="139"/>
      <c r="X387" s="140"/>
      <c r="Y387" s="31"/>
      <c r="Z387" s="31" t="s">
        <v>135</v>
      </c>
      <c r="AA387" s="57" t="s">
        <v>515</v>
      </c>
    </row>
    <row r="388" spans="1:27" s="46" customFormat="1">
      <c r="A388" s="147" t="s">
        <v>544</v>
      </c>
      <c r="B388" s="148"/>
      <c r="C388" s="148"/>
      <c r="D388" s="149"/>
      <c r="E388" s="44"/>
      <c r="F388" s="147" t="s">
        <v>713</v>
      </c>
      <c r="G388" s="148"/>
      <c r="H388" s="148"/>
      <c r="I388" s="148"/>
      <c r="J388" s="148"/>
      <c r="K388" s="148"/>
      <c r="L388" s="148"/>
      <c r="M388" s="148"/>
      <c r="N388" s="148"/>
      <c r="O388" s="148"/>
      <c r="P388" s="148"/>
      <c r="Q388" s="148"/>
      <c r="R388" s="148"/>
      <c r="S388" s="148"/>
      <c r="T388" s="148"/>
      <c r="U388" s="149"/>
      <c r="V388" s="138">
        <v>230</v>
      </c>
      <c r="W388" s="139"/>
      <c r="X388" s="140"/>
      <c r="Y388" s="31"/>
      <c r="Z388" s="31" t="s">
        <v>135</v>
      </c>
      <c r="AA388" s="57" t="s">
        <v>515</v>
      </c>
    </row>
    <row r="389" spans="1:27" s="46" customFormat="1">
      <c r="A389" s="147" t="s">
        <v>456</v>
      </c>
      <c r="B389" s="148"/>
      <c r="C389" s="148"/>
      <c r="D389" s="149"/>
      <c r="E389" s="44"/>
      <c r="F389" s="147" t="s">
        <v>713</v>
      </c>
      <c r="G389" s="148"/>
      <c r="H389" s="148"/>
      <c r="I389" s="148"/>
      <c r="J389" s="148"/>
      <c r="K389" s="148"/>
      <c r="L389" s="148"/>
      <c r="M389" s="148"/>
      <c r="N389" s="148"/>
      <c r="O389" s="148"/>
      <c r="P389" s="148"/>
      <c r="Q389" s="148"/>
      <c r="R389" s="148"/>
      <c r="S389" s="148"/>
      <c r="T389" s="148"/>
      <c r="U389" s="149"/>
      <c r="V389" s="138">
        <v>230</v>
      </c>
      <c r="W389" s="139"/>
      <c r="X389" s="140"/>
      <c r="Y389" s="31"/>
      <c r="Z389" s="31" t="s">
        <v>135</v>
      </c>
      <c r="AA389" s="57" t="s">
        <v>515</v>
      </c>
    </row>
    <row r="390" spans="1:27" s="46" customFormat="1">
      <c r="A390" s="147" t="s">
        <v>212</v>
      </c>
      <c r="B390" s="148"/>
      <c r="C390" s="148"/>
      <c r="D390" s="149"/>
      <c r="E390" s="44"/>
      <c r="F390" s="147" t="s">
        <v>714</v>
      </c>
      <c r="G390" s="148"/>
      <c r="H390" s="148"/>
      <c r="I390" s="148"/>
      <c r="J390" s="148"/>
      <c r="K390" s="148"/>
      <c r="L390" s="148"/>
      <c r="M390" s="148"/>
      <c r="N390" s="148"/>
      <c r="O390" s="148"/>
      <c r="P390" s="148"/>
      <c r="Q390" s="148"/>
      <c r="R390" s="148"/>
      <c r="S390" s="148"/>
      <c r="T390" s="148"/>
      <c r="U390" s="149"/>
      <c r="V390" s="150">
        <v>395.6</v>
      </c>
      <c r="W390" s="151"/>
      <c r="X390" s="152"/>
      <c r="Y390" s="31"/>
      <c r="Z390" s="31" t="s">
        <v>135</v>
      </c>
      <c r="AA390" s="57" t="s">
        <v>516</v>
      </c>
    </row>
    <row r="391" spans="1:27" s="46" customFormat="1">
      <c r="A391" s="147" t="s">
        <v>302</v>
      </c>
      <c r="B391" s="148"/>
      <c r="C391" s="148"/>
      <c r="D391" s="149"/>
      <c r="E391" s="44"/>
      <c r="F391" s="147" t="s">
        <v>715</v>
      </c>
      <c r="G391" s="148"/>
      <c r="H391" s="148"/>
      <c r="I391" s="148"/>
      <c r="J391" s="148"/>
      <c r="K391" s="148"/>
      <c r="L391" s="148"/>
      <c r="M391" s="148"/>
      <c r="N391" s="148"/>
      <c r="O391" s="148"/>
      <c r="P391" s="148"/>
      <c r="Q391" s="148"/>
      <c r="R391" s="148"/>
      <c r="S391" s="148"/>
      <c r="T391" s="148"/>
      <c r="U391" s="149"/>
      <c r="V391" s="150">
        <v>288</v>
      </c>
      <c r="W391" s="151"/>
      <c r="X391" s="152"/>
      <c r="Y391" s="31"/>
      <c r="Z391" s="31" t="s">
        <v>135</v>
      </c>
      <c r="AA391" s="57" t="s">
        <v>516</v>
      </c>
    </row>
    <row r="392" spans="1:27" s="33" customFormat="1" ht="15.75" customHeight="1">
      <c r="A392" s="147" t="s">
        <v>487</v>
      </c>
      <c r="B392" s="148"/>
      <c r="C392" s="148"/>
      <c r="D392" s="149"/>
      <c r="E392" s="30"/>
      <c r="F392" s="147" t="s">
        <v>716</v>
      </c>
      <c r="G392" s="148"/>
      <c r="H392" s="148"/>
      <c r="I392" s="148"/>
      <c r="J392" s="148"/>
      <c r="K392" s="148"/>
      <c r="L392" s="148"/>
      <c r="M392" s="148"/>
      <c r="N392" s="148"/>
      <c r="O392" s="148"/>
      <c r="P392" s="148"/>
      <c r="Q392" s="148"/>
      <c r="R392" s="148"/>
      <c r="S392" s="148"/>
      <c r="T392" s="148"/>
      <c r="U392" s="149"/>
      <c r="V392" s="150">
        <v>395.6</v>
      </c>
      <c r="W392" s="151"/>
      <c r="X392" s="152"/>
      <c r="Y392" s="31"/>
      <c r="Z392" s="31" t="s">
        <v>135</v>
      </c>
      <c r="AA392" s="57" t="s">
        <v>516</v>
      </c>
    </row>
    <row r="393" spans="1:27" s="33" customFormat="1" ht="15" customHeight="1">
      <c r="A393" s="175" t="s">
        <v>335</v>
      </c>
      <c r="B393" s="175"/>
      <c r="C393" s="175"/>
      <c r="D393" s="175"/>
      <c r="E393" s="30"/>
      <c r="F393" s="147" t="s">
        <v>717</v>
      </c>
      <c r="G393" s="148"/>
      <c r="H393" s="148"/>
      <c r="I393" s="148"/>
      <c r="J393" s="148"/>
      <c r="K393" s="148"/>
      <c r="L393" s="148"/>
      <c r="M393" s="148"/>
      <c r="N393" s="148"/>
      <c r="O393" s="148"/>
      <c r="P393" s="148"/>
      <c r="Q393" s="148"/>
      <c r="R393" s="148"/>
      <c r="S393" s="148"/>
      <c r="T393" s="148"/>
      <c r="U393" s="149"/>
      <c r="V393" s="150">
        <v>162</v>
      </c>
      <c r="W393" s="151"/>
      <c r="X393" s="152"/>
      <c r="Y393" s="31"/>
      <c r="Z393" s="31" t="s">
        <v>135</v>
      </c>
      <c r="AA393" s="57" t="s">
        <v>516</v>
      </c>
    </row>
    <row r="394" spans="1:27" s="33" customFormat="1" ht="15" customHeight="1">
      <c r="A394" s="175" t="s">
        <v>335</v>
      </c>
      <c r="B394" s="175"/>
      <c r="C394" s="175"/>
      <c r="D394" s="175"/>
      <c r="E394" s="30"/>
      <c r="F394" s="147" t="s">
        <v>718</v>
      </c>
      <c r="G394" s="148"/>
      <c r="H394" s="148"/>
      <c r="I394" s="148"/>
      <c r="J394" s="148"/>
      <c r="K394" s="148"/>
      <c r="L394" s="148"/>
      <c r="M394" s="148"/>
      <c r="N394" s="148"/>
      <c r="O394" s="148"/>
      <c r="P394" s="148"/>
      <c r="Q394" s="148"/>
      <c r="R394" s="148"/>
      <c r="S394" s="148"/>
      <c r="T394" s="148"/>
      <c r="U394" s="149"/>
      <c r="V394" s="150">
        <v>288</v>
      </c>
      <c r="W394" s="151"/>
      <c r="X394" s="152"/>
      <c r="Y394" s="31"/>
      <c r="Z394" s="31" t="s">
        <v>135</v>
      </c>
      <c r="AA394" s="57" t="s">
        <v>516</v>
      </c>
    </row>
    <row r="395" spans="1:27" s="33" customFormat="1" ht="15.75" customHeight="1">
      <c r="A395" s="175" t="s">
        <v>335</v>
      </c>
      <c r="B395" s="175"/>
      <c r="C395" s="175"/>
      <c r="D395" s="175"/>
      <c r="E395" s="30"/>
      <c r="F395" s="147" t="s">
        <v>719</v>
      </c>
      <c r="G395" s="148"/>
      <c r="H395" s="148"/>
      <c r="I395" s="148"/>
      <c r="J395" s="148"/>
      <c r="K395" s="148"/>
      <c r="L395" s="148"/>
      <c r="M395" s="148"/>
      <c r="N395" s="148"/>
      <c r="O395" s="148"/>
      <c r="P395" s="148"/>
      <c r="Q395" s="148"/>
      <c r="R395" s="148"/>
      <c r="S395" s="148"/>
      <c r="T395" s="148"/>
      <c r="U395" s="149"/>
      <c r="V395" s="150">
        <v>800</v>
      </c>
      <c r="W395" s="151"/>
      <c r="X395" s="152"/>
      <c r="Y395" s="31"/>
      <c r="Z395" s="31" t="s">
        <v>135</v>
      </c>
      <c r="AA395" s="57" t="s">
        <v>516</v>
      </c>
    </row>
    <row r="396" spans="1:27" s="33" customFormat="1" ht="12.75" customHeight="1">
      <c r="A396" s="175" t="s">
        <v>335</v>
      </c>
      <c r="B396" s="175"/>
      <c r="C396" s="175"/>
      <c r="D396" s="175"/>
      <c r="E396" s="30"/>
      <c r="F396" s="147" t="s">
        <v>720</v>
      </c>
      <c r="G396" s="148"/>
      <c r="H396" s="148"/>
      <c r="I396" s="148"/>
      <c r="J396" s="148"/>
      <c r="K396" s="148"/>
      <c r="L396" s="148"/>
      <c r="M396" s="148"/>
      <c r="N396" s="148"/>
      <c r="O396" s="148"/>
      <c r="P396" s="148"/>
      <c r="Q396" s="148"/>
      <c r="R396" s="148"/>
      <c r="S396" s="148"/>
      <c r="T396" s="148"/>
      <c r="U396" s="149"/>
      <c r="V396" s="493">
        <v>4500</v>
      </c>
      <c r="W396" s="494"/>
      <c r="X396" s="495"/>
      <c r="Y396" s="31"/>
      <c r="Z396" s="31" t="s">
        <v>135</v>
      </c>
      <c r="AA396" s="57" t="s">
        <v>516</v>
      </c>
    </row>
    <row r="397" spans="1:27" s="33" customFormat="1" ht="12.75" customHeight="1">
      <c r="A397" s="175" t="s">
        <v>335</v>
      </c>
      <c r="B397" s="175"/>
      <c r="C397" s="175"/>
      <c r="D397" s="175"/>
      <c r="E397" s="30"/>
      <c r="F397" s="135" t="s">
        <v>721</v>
      </c>
      <c r="G397" s="136"/>
      <c r="H397" s="136"/>
      <c r="I397" s="136"/>
      <c r="J397" s="136"/>
      <c r="K397" s="136"/>
      <c r="L397" s="136"/>
      <c r="M397" s="136"/>
      <c r="N397" s="136"/>
      <c r="O397" s="136"/>
      <c r="P397" s="136"/>
      <c r="Q397" s="136"/>
      <c r="R397" s="136"/>
      <c r="S397" s="136"/>
      <c r="T397" s="136"/>
      <c r="U397" s="137"/>
      <c r="V397" s="150">
        <v>324</v>
      </c>
      <c r="W397" s="151"/>
      <c r="X397" s="152"/>
      <c r="Y397" s="31"/>
      <c r="Z397" s="31" t="s">
        <v>135</v>
      </c>
      <c r="AA397" s="57" t="s">
        <v>516</v>
      </c>
    </row>
    <row r="398" spans="1:27" s="33" customFormat="1" ht="12.75" customHeight="1">
      <c r="A398" s="175" t="s">
        <v>335</v>
      </c>
      <c r="B398" s="175"/>
      <c r="C398" s="175"/>
      <c r="D398" s="175"/>
      <c r="E398" s="30"/>
      <c r="F398" s="147" t="s">
        <v>722</v>
      </c>
      <c r="G398" s="148"/>
      <c r="H398" s="148"/>
      <c r="I398" s="148"/>
      <c r="J398" s="148"/>
      <c r="K398" s="148"/>
      <c r="L398" s="148"/>
      <c r="M398" s="148"/>
      <c r="N398" s="148"/>
      <c r="O398" s="148"/>
      <c r="P398" s="148"/>
      <c r="Q398" s="148"/>
      <c r="R398" s="148"/>
      <c r="S398" s="148"/>
      <c r="T398" s="148"/>
      <c r="U398" s="149"/>
      <c r="V398" s="150">
        <v>162</v>
      </c>
      <c r="W398" s="151"/>
      <c r="X398" s="152"/>
      <c r="Y398" s="31"/>
      <c r="Z398" s="31" t="s">
        <v>135</v>
      </c>
      <c r="AA398" s="57" t="s">
        <v>516</v>
      </c>
    </row>
    <row r="399" spans="1:27" s="46" customFormat="1" ht="12.75" customHeight="1">
      <c r="A399" s="147" t="s">
        <v>212</v>
      </c>
      <c r="B399" s="148"/>
      <c r="C399" s="148"/>
      <c r="D399" s="149"/>
      <c r="E399" s="44"/>
      <c r="F399" s="147" t="s">
        <v>723</v>
      </c>
      <c r="G399" s="148"/>
      <c r="H399" s="148"/>
      <c r="I399" s="148"/>
      <c r="J399" s="148"/>
      <c r="K399" s="148"/>
      <c r="L399" s="148"/>
      <c r="M399" s="148"/>
      <c r="N399" s="148"/>
      <c r="O399" s="148"/>
      <c r="P399" s="148"/>
      <c r="Q399" s="148"/>
      <c r="R399" s="148"/>
      <c r="S399" s="148"/>
      <c r="T399" s="148"/>
      <c r="U399" s="148"/>
      <c r="V399" s="496"/>
      <c r="W399" s="496">
        <v>288</v>
      </c>
      <c r="X399" s="497"/>
      <c r="Y399" s="326"/>
      <c r="Z399" s="31" t="s">
        <v>135</v>
      </c>
      <c r="AA399" s="57" t="s">
        <v>517</v>
      </c>
    </row>
    <row r="400" spans="1:27" s="46" customFormat="1" ht="12.75" customHeight="1">
      <c r="A400" s="147" t="s">
        <v>213</v>
      </c>
      <c r="B400" s="148"/>
      <c r="C400" s="148"/>
      <c r="D400" s="149"/>
      <c r="E400" s="44"/>
      <c r="F400" s="147" t="s">
        <v>693</v>
      </c>
      <c r="G400" s="148"/>
      <c r="H400" s="148"/>
      <c r="I400" s="148"/>
      <c r="J400" s="148"/>
      <c r="K400" s="148"/>
      <c r="L400" s="148"/>
      <c r="M400" s="148"/>
      <c r="N400" s="148"/>
      <c r="O400" s="148"/>
      <c r="P400" s="148"/>
      <c r="Q400" s="148"/>
      <c r="R400" s="148"/>
      <c r="S400" s="148"/>
      <c r="T400" s="148"/>
      <c r="U400" s="149"/>
      <c r="V400" s="498"/>
      <c r="W400" s="499">
        <v>210</v>
      </c>
      <c r="X400" s="497"/>
      <c r="Y400" s="31" t="s">
        <v>135</v>
      </c>
      <c r="Z400" s="326"/>
      <c r="AA400" s="57" t="s">
        <v>517</v>
      </c>
    </row>
    <row r="401" spans="1:27" s="46" customFormat="1" ht="12.75" customHeight="1">
      <c r="A401" s="148" t="s">
        <v>315</v>
      </c>
      <c r="B401" s="148"/>
      <c r="C401" s="148"/>
      <c r="D401" s="149"/>
      <c r="E401" s="44"/>
      <c r="F401" s="147" t="s">
        <v>724</v>
      </c>
      <c r="G401" s="148"/>
      <c r="H401" s="148"/>
      <c r="I401" s="148"/>
      <c r="J401" s="148"/>
      <c r="K401" s="148"/>
      <c r="L401" s="148"/>
      <c r="M401" s="148"/>
      <c r="N401" s="148"/>
      <c r="O401" s="148"/>
      <c r="P401" s="148"/>
      <c r="Q401" s="148"/>
      <c r="R401" s="148"/>
      <c r="S401" s="148"/>
      <c r="T401" s="148"/>
      <c r="U401" s="149"/>
      <c r="V401" s="498"/>
      <c r="W401" s="499">
        <v>2400</v>
      </c>
      <c r="X401" s="497"/>
      <c r="Y401" s="31" t="s">
        <v>135</v>
      </c>
      <c r="Z401" s="326"/>
      <c r="AA401" s="57" t="s">
        <v>517</v>
      </c>
    </row>
    <row r="402" spans="1:27" s="46" customFormat="1" ht="12.75" customHeight="1">
      <c r="A402" s="147" t="s">
        <v>290</v>
      </c>
      <c r="B402" s="148"/>
      <c r="C402" s="148"/>
      <c r="D402" s="149"/>
      <c r="E402" s="44"/>
      <c r="F402" s="147" t="s">
        <v>725</v>
      </c>
      <c r="G402" s="148"/>
      <c r="H402" s="148"/>
      <c r="I402" s="148"/>
      <c r="J402" s="148"/>
      <c r="K402" s="148"/>
      <c r="L402" s="148"/>
      <c r="M402" s="148"/>
      <c r="N402" s="148"/>
      <c r="O402" s="148"/>
      <c r="P402" s="148"/>
      <c r="Q402" s="148"/>
      <c r="R402" s="148"/>
      <c r="S402" s="148"/>
      <c r="T402" s="148"/>
      <c r="U402" s="149"/>
      <c r="V402" s="498"/>
      <c r="W402" s="499">
        <v>35</v>
      </c>
      <c r="X402" s="497"/>
      <c r="Y402" s="326"/>
      <c r="Z402" s="31" t="s">
        <v>135</v>
      </c>
      <c r="AA402" s="57" t="s">
        <v>517</v>
      </c>
    </row>
    <row r="403" spans="1:27" s="46" customFormat="1">
      <c r="A403" s="147" t="s">
        <v>335</v>
      </c>
      <c r="B403" s="148"/>
      <c r="C403" s="148"/>
      <c r="D403" s="149"/>
      <c r="E403" s="44"/>
      <c r="F403" s="135" t="s">
        <v>726</v>
      </c>
      <c r="G403" s="136"/>
      <c r="H403" s="136"/>
      <c r="I403" s="136"/>
      <c r="J403" s="136"/>
      <c r="K403" s="136"/>
      <c r="L403" s="136"/>
      <c r="M403" s="136"/>
      <c r="N403" s="136"/>
      <c r="O403" s="136"/>
      <c r="P403" s="136"/>
      <c r="Q403" s="136"/>
      <c r="R403" s="136"/>
      <c r="S403" s="136"/>
      <c r="T403" s="136"/>
      <c r="U403" s="137"/>
      <c r="V403" s="500">
        <v>924</v>
      </c>
      <c r="W403" s="501"/>
      <c r="X403" s="502"/>
      <c r="Y403" s="31" t="s">
        <v>135</v>
      </c>
      <c r="Z403" s="326"/>
      <c r="AA403" s="57" t="s">
        <v>517</v>
      </c>
    </row>
    <row r="404" spans="1:27" s="46" customFormat="1" ht="12.75" customHeight="1">
      <c r="A404" s="135" t="s">
        <v>182</v>
      </c>
      <c r="B404" s="136"/>
      <c r="C404" s="136"/>
      <c r="D404" s="137"/>
      <c r="E404" s="44"/>
      <c r="F404" s="147" t="s">
        <v>727</v>
      </c>
      <c r="G404" s="148"/>
      <c r="H404" s="148"/>
      <c r="I404" s="148"/>
      <c r="J404" s="148"/>
      <c r="K404" s="148"/>
      <c r="L404" s="148"/>
      <c r="M404" s="148"/>
      <c r="N404" s="148"/>
      <c r="O404" s="148"/>
      <c r="P404" s="148"/>
      <c r="Q404" s="148"/>
      <c r="R404" s="148"/>
      <c r="S404" s="148"/>
      <c r="T404" s="148"/>
      <c r="U404" s="149"/>
      <c r="V404" s="41">
        <v>324</v>
      </c>
      <c r="W404" s="42"/>
      <c r="X404" s="43"/>
      <c r="Y404" s="31"/>
      <c r="Z404" s="31">
        <v>2</v>
      </c>
      <c r="AA404" s="37" t="s">
        <v>518</v>
      </c>
    </row>
    <row r="405" spans="1:27" s="46" customFormat="1" ht="12.75" customHeight="1">
      <c r="A405" s="135" t="s">
        <v>125</v>
      </c>
      <c r="B405" s="136"/>
      <c r="C405" s="136"/>
      <c r="D405" s="137"/>
      <c r="E405" s="44"/>
      <c r="F405" s="147" t="s">
        <v>728</v>
      </c>
      <c r="G405" s="148"/>
      <c r="H405" s="148"/>
      <c r="I405" s="148"/>
      <c r="J405" s="148"/>
      <c r="K405" s="148"/>
      <c r="L405" s="148"/>
      <c r="M405" s="148"/>
      <c r="N405" s="148"/>
      <c r="O405" s="148"/>
      <c r="P405" s="148"/>
      <c r="Q405" s="148"/>
      <c r="R405" s="148"/>
      <c r="S405" s="148"/>
      <c r="T405" s="148"/>
      <c r="U405" s="149"/>
      <c r="V405" s="41">
        <v>102</v>
      </c>
      <c r="W405" s="42"/>
      <c r="X405" s="43"/>
      <c r="Y405" s="31"/>
      <c r="Z405" s="31">
        <v>1</v>
      </c>
      <c r="AA405" s="37" t="s">
        <v>518</v>
      </c>
    </row>
    <row r="406" spans="1:27" s="46" customFormat="1" ht="12.75" customHeight="1">
      <c r="A406" s="135" t="s">
        <v>137</v>
      </c>
      <c r="B406" s="136"/>
      <c r="C406" s="136"/>
      <c r="D406" s="137"/>
      <c r="E406" s="44"/>
      <c r="F406" s="147" t="s">
        <v>729</v>
      </c>
      <c r="G406" s="148"/>
      <c r="H406" s="148"/>
      <c r="I406" s="148"/>
      <c r="J406" s="148"/>
      <c r="K406" s="148"/>
      <c r="L406" s="148"/>
      <c r="M406" s="148"/>
      <c r="N406" s="148"/>
      <c r="O406" s="148"/>
      <c r="P406" s="148"/>
      <c r="Q406" s="148"/>
      <c r="R406" s="148"/>
      <c r="S406" s="148"/>
      <c r="T406" s="148"/>
      <c r="U406" s="149"/>
      <c r="V406" s="41">
        <v>167</v>
      </c>
      <c r="W406" s="42"/>
      <c r="X406" s="43"/>
      <c r="Y406" s="31"/>
      <c r="Z406" s="31">
        <v>3</v>
      </c>
      <c r="AA406" s="37" t="s">
        <v>518</v>
      </c>
    </row>
    <row r="407" spans="1:27" s="46" customFormat="1" ht="12.75" customHeight="1">
      <c r="A407" s="135" t="s">
        <v>219</v>
      </c>
      <c r="B407" s="136"/>
      <c r="C407" s="136"/>
      <c r="D407" s="137"/>
      <c r="E407" s="44"/>
      <c r="F407" s="147" t="s">
        <v>728</v>
      </c>
      <c r="G407" s="148"/>
      <c r="H407" s="148"/>
      <c r="I407" s="148"/>
      <c r="J407" s="148"/>
      <c r="K407" s="148"/>
      <c r="L407" s="148"/>
      <c r="M407" s="148"/>
      <c r="N407" s="148"/>
      <c r="O407" s="148"/>
      <c r="P407" s="148"/>
      <c r="Q407" s="148"/>
      <c r="R407" s="148"/>
      <c r="S407" s="148"/>
      <c r="T407" s="148"/>
      <c r="U407" s="149"/>
      <c r="V407" s="41">
        <v>162</v>
      </c>
      <c r="W407" s="42"/>
      <c r="X407" s="43"/>
      <c r="Y407" s="31"/>
      <c r="Z407" s="31">
        <v>1</v>
      </c>
      <c r="AA407" s="37" t="s">
        <v>518</v>
      </c>
    </row>
    <row r="408" spans="1:27" s="46" customFormat="1" ht="12.75" customHeight="1">
      <c r="A408" s="135" t="s">
        <v>552</v>
      </c>
      <c r="B408" s="136"/>
      <c r="C408" s="136"/>
      <c r="D408" s="137"/>
      <c r="E408" s="44"/>
      <c r="F408" s="147" t="s">
        <v>730</v>
      </c>
      <c r="G408" s="148"/>
      <c r="H408" s="148"/>
      <c r="I408" s="148"/>
      <c r="J408" s="148"/>
      <c r="K408" s="148"/>
      <c r="L408" s="148"/>
      <c r="M408" s="148"/>
      <c r="N408" s="148"/>
      <c r="O408" s="148"/>
      <c r="P408" s="148"/>
      <c r="Q408" s="148"/>
      <c r="R408" s="148"/>
      <c r="S408" s="148"/>
      <c r="T408" s="148"/>
      <c r="U408" s="149"/>
      <c r="V408" s="41">
        <v>180</v>
      </c>
      <c r="W408" s="42"/>
      <c r="X408" s="43"/>
      <c r="Y408" s="31"/>
      <c r="Z408" s="31">
        <v>1</v>
      </c>
      <c r="AA408" s="37" t="s">
        <v>518</v>
      </c>
    </row>
    <row r="409" spans="1:27" s="46" customFormat="1" ht="12.75" customHeight="1">
      <c r="A409" s="135" t="s">
        <v>456</v>
      </c>
      <c r="B409" s="136"/>
      <c r="C409" s="136"/>
      <c r="D409" s="137"/>
      <c r="E409" s="44"/>
      <c r="F409" s="147" t="s">
        <v>731</v>
      </c>
      <c r="G409" s="148"/>
      <c r="H409" s="148"/>
      <c r="I409" s="148"/>
      <c r="J409" s="148"/>
      <c r="K409" s="148"/>
      <c r="L409" s="148"/>
      <c r="M409" s="148"/>
      <c r="N409" s="148"/>
      <c r="O409" s="148"/>
      <c r="P409" s="148"/>
      <c r="Q409" s="148"/>
      <c r="R409" s="148"/>
      <c r="S409" s="148"/>
      <c r="T409" s="148"/>
      <c r="U409" s="149"/>
      <c r="V409" s="41">
        <v>1700</v>
      </c>
      <c r="W409" s="42"/>
      <c r="X409" s="43"/>
      <c r="Y409" s="31"/>
      <c r="Z409" s="31">
        <v>5</v>
      </c>
      <c r="AA409" s="37" t="s">
        <v>518</v>
      </c>
    </row>
    <row r="410" spans="1:27" s="46" customFormat="1">
      <c r="A410" s="135" t="s">
        <v>452</v>
      </c>
      <c r="B410" s="136"/>
      <c r="C410" s="136"/>
      <c r="D410" s="137"/>
      <c r="E410" s="44"/>
      <c r="F410" s="147" t="s">
        <v>732</v>
      </c>
      <c r="G410" s="148"/>
      <c r="H410" s="148"/>
      <c r="I410" s="148"/>
      <c r="J410" s="148"/>
      <c r="K410" s="148"/>
      <c r="L410" s="148"/>
      <c r="M410" s="148"/>
      <c r="N410" s="148"/>
      <c r="O410" s="148"/>
      <c r="P410" s="148"/>
      <c r="Q410" s="148"/>
      <c r="R410" s="148"/>
      <c r="S410" s="148"/>
      <c r="T410" s="148"/>
      <c r="U410" s="149"/>
      <c r="V410" s="41">
        <v>50</v>
      </c>
      <c r="W410" s="42"/>
      <c r="X410" s="43"/>
      <c r="Y410" s="31"/>
      <c r="Z410" s="31">
        <v>1</v>
      </c>
      <c r="AA410" s="37" t="s">
        <v>518</v>
      </c>
    </row>
    <row r="411" spans="1:27" s="46" customFormat="1">
      <c r="A411" s="148" t="s">
        <v>147</v>
      </c>
      <c r="B411" s="148"/>
      <c r="C411" s="148"/>
      <c r="D411" s="149"/>
      <c r="E411" s="44"/>
      <c r="F411" s="147" t="s">
        <v>733</v>
      </c>
      <c r="G411" s="148"/>
      <c r="H411" s="148"/>
      <c r="I411" s="148"/>
      <c r="J411" s="148"/>
      <c r="K411" s="148"/>
      <c r="L411" s="148"/>
      <c r="M411" s="148"/>
      <c r="N411" s="148"/>
      <c r="O411" s="148"/>
      <c r="P411" s="148"/>
      <c r="Q411" s="148"/>
      <c r="R411" s="148"/>
      <c r="S411" s="148"/>
      <c r="T411" s="148"/>
      <c r="U411" s="149"/>
      <c r="V411" s="41">
        <v>900</v>
      </c>
      <c r="W411" s="503"/>
      <c r="X411" s="290"/>
      <c r="Y411" s="31">
        <v>1</v>
      </c>
      <c r="Z411" s="31"/>
      <c r="AA411" s="37" t="s">
        <v>518</v>
      </c>
    </row>
    <row r="412" spans="1:27" s="46" customFormat="1">
      <c r="A412" s="421" t="s">
        <v>512</v>
      </c>
      <c r="B412" s="421"/>
      <c r="C412" s="421"/>
      <c r="D412" s="421"/>
      <c r="E412" s="44"/>
      <c r="F412" s="421" t="s">
        <v>734</v>
      </c>
      <c r="G412" s="421"/>
      <c r="H412" s="421"/>
      <c r="I412" s="421"/>
      <c r="J412" s="421"/>
      <c r="K412" s="421"/>
      <c r="L412" s="421"/>
      <c r="M412" s="421"/>
      <c r="N412" s="421"/>
      <c r="O412" s="421"/>
      <c r="P412" s="421"/>
      <c r="Q412" s="421"/>
      <c r="R412" s="421"/>
      <c r="S412" s="421"/>
      <c r="T412" s="421"/>
      <c r="U412" s="421"/>
      <c r="V412" s="41">
        <v>90</v>
      </c>
      <c r="W412" s="457"/>
      <c r="X412" s="290"/>
      <c r="Y412" s="31"/>
      <c r="Z412" s="31">
        <v>1</v>
      </c>
      <c r="AA412" s="37" t="s">
        <v>518</v>
      </c>
    </row>
    <row r="413" spans="1:27" s="46" customFormat="1" ht="12.75" customHeight="1">
      <c r="A413" s="147" t="s">
        <v>553</v>
      </c>
      <c r="B413" s="148"/>
      <c r="C413" s="148"/>
      <c r="D413" s="149"/>
      <c r="E413" s="44"/>
      <c r="F413" s="147" t="s">
        <v>735</v>
      </c>
      <c r="G413" s="148"/>
      <c r="H413" s="148"/>
      <c r="I413" s="148"/>
      <c r="J413" s="148"/>
      <c r="K413" s="148"/>
      <c r="L413" s="148"/>
      <c r="M413" s="148"/>
      <c r="N413" s="148"/>
      <c r="O413" s="148"/>
      <c r="P413" s="148"/>
      <c r="Q413" s="148"/>
      <c r="R413" s="148"/>
      <c r="S413" s="148"/>
      <c r="T413" s="148"/>
      <c r="U413" s="149"/>
      <c r="V413" s="138" t="s">
        <v>736</v>
      </c>
      <c r="W413" s="139"/>
      <c r="X413" s="140"/>
      <c r="Y413" s="31"/>
      <c r="Z413" s="504" t="s">
        <v>135</v>
      </c>
      <c r="AA413" s="57" t="s">
        <v>519</v>
      </c>
    </row>
    <row r="414" spans="1:27" s="46" customFormat="1" ht="12.75" customHeight="1">
      <c r="A414" s="147" t="s">
        <v>213</v>
      </c>
      <c r="B414" s="148"/>
      <c r="C414" s="148"/>
      <c r="D414" s="149"/>
      <c r="E414" s="44"/>
      <c r="F414" s="147" t="s">
        <v>737</v>
      </c>
      <c r="G414" s="148"/>
      <c r="H414" s="148"/>
      <c r="I414" s="148"/>
      <c r="J414" s="148"/>
      <c r="K414" s="148"/>
      <c r="L414" s="148"/>
      <c r="M414" s="148"/>
      <c r="N414" s="148"/>
      <c r="O414" s="148"/>
      <c r="P414" s="148"/>
      <c r="Q414" s="148"/>
      <c r="R414" s="148"/>
      <c r="S414" s="148"/>
      <c r="T414" s="148"/>
      <c r="U414" s="149"/>
      <c r="V414" s="138">
        <v>60</v>
      </c>
      <c r="W414" s="139"/>
      <c r="X414" s="140"/>
      <c r="Y414" s="31"/>
      <c r="Z414" s="504" t="s">
        <v>135</v>
      </c>
      <c r="AA414" s="57" t="s">
        <v>519</v>
      </c>
    </row>
    <row r="415" spans="1:27" s="46" customFormat="1" ht="12.75" customHeight="1">
      <c r="A415" s="147" t="s">
        <v>315</v>
      </c>
      <c r="B415" s="148"/>
      <c r="C415" s="148"/>
      <c r="D415" s="149"/>
      <c r="E415" s="44"/>
      <c r="F415" s="147" t="s">
        <v>738</v>
      </c>
      <c r="G415" s="148"/>
      <c r="H415" s="148"/>
      <c r="I415" s="148"/>
      <c r="J415" s="148"/>
      <c r="K415" s="148"/>
      <c r="L415" s="148"/>
      <c r="M415" s="148"/>
      <c r="N415" s="148"/>
      <c r="O415" s="148"/>
      <c r="P415" s="148"/>
      <c r="Q415" s="148"/>
      <c r="R415" s="148"/>
      <c r="S415" s="148"/>
      <c r="T415" s="148"/>
      <c r="U415" s="149"/>
      <c r="V415" s="138">
        <v>250</v>
      </c>
      <c r="W415" s="139"/>
      <c r="X415" s="140"/>
      <c r="Y415" s="31"/>
      <c r="Z415" s="504" t="s">
        <v>135</v>
      </c>
      <c r="AA415" s="57" t="s">
        <v>519</v>
      </c>
    </row>
    <row r="416" spans="1:27" s="46" customFormat="1" ht="12.75" customHeight="1">
      <c r="A416" s="147" t="s">
        <v>502</v>
      </c>
      <c r="B416" s="148"/>
      <c r="C416" s="148"/>
      <c r="D416" s="149"/>
      <c r="E416" s="44"/>
      <c r="F416" s="147" t="s">
        <v>739</v>
      </c>
      <c r="G416" s="148"/>
      <c r="H416" s="148"/>
      <c r="I416" s="148"/>
      <c r="J416" s="148"/>
      <c r="K416" s="148"/>
      <c r="L416" s="148"/>
      <c r="M416" s="148"/>
      <c r="N416" s="148"/>
      <c r="O416" s="148"/>
      <c r="P416" s="148"/>
      <c r="Q416" s="148"/>
      <c r="R416" s="148"/>
      <c r="S416" s="148"/>
      <c r="T416" s="148"/>
      <c r="U416" s="149"/>
      <c r="V416" s="138">
        <v>250</v>
      </c>
      <c r="W416" s="139"/>
      <c r="X416" s="140"/>
      <c r="Y416" s="31"/>
      <c r="Z416" s="504" t="s">
        <v>135</v>
      </c>
      <c r="AA416" s="57" t="s">
        <v>519</v>
      </c>
    </row>
    <row r="417" spans="1:29" s="46" customFormat="1">
      <c r="A417" s="147" t="s">
        <v>335</v>
      </c>
      <c r="B417" s="148"/>
      <c r="C417" s="148"/>
      <c r="D417" s="149"/>
      <c r="E417" s="44"/>
      <c r="F417" s="135" t="s">
        <v>740</v>
      </c>
      <c r="G417" s="136"/>
      <c r="H417" s="136"/>
      <c r="I417" s="136"/>
      <c r="J417" s="136"/>
      <c r="K417" s="136"/>
      <c r="L417" s="136"/>
      <c r="M417" s="136"/>
      <c r="N417" s="136"/>
      <c r="O417" s="136"/>
      <c r="P417" s="136"/>
      <c r="Q417" s="136"/>
      <c r="R417" s="136"/>
      <c r="S417" s="136"/>
      <c r="T417" s="136"/>
      <c r="U417" s="137"/>
      <c r="V417" s="138">
        <v>600</v>
      </c>
      <c r="W417" s="139"/>
      <c r="X417" s="140"/>
      <c r="Y417" s="31"/>
      <c r="Z417" s="31" t="s">
        <v>135</v>
      </c>
      <c r="AA417" s="57" t="s">
        <v>519</v>
      </c>
    </row>
    <row r="418" spans="1:29" s="46" customFormat="1" ht="12.75" customHeight="1">
      <c r="A418" s="147" t="s">
        <v>180</v>
      </c>
      <c r="B418" s="148"/>
      <c r="C418" s="148"/>
      <c r="D418" s="149"/>
      <c r="E418" s="505"/>
      <c r="F418" s="506" t="s">
        <v>741</v>
      </c>
      <c r="G418" s="136"/>
      <c r="H418" s="136"/>
      <c r="I418" s="136"/>
      <c r="J418" s="136"/>
      <c r="K418" s="136"/>
      <c r="L418" s="136"/>
      <c r="M418" s="136"/>
      <c r="N418" s="136"/>
      <c r="O418" s="136"/>
      <c r="P418" s="136"/>
      <c r="Q418" s="136"/>
      <c r="R418" s="136"/>
      <c r="S418" s="136"/>
      <c r="T418" s="136"/>
      <c r="U418" s="137"/>
      <c r="V418" s="507">
        <v>3077.7</v>
      </c>
      <c r="W418" s="508"/>
      <c r="X418" s="509"/>
      <c r="Y418" s="448" t="s">
        <v>135</v>
      </c>
      <c r="Z418" s="31"/>
      <c r="AA418" s="37" t="s">
        <v>520</v>
      </c>
    </row>
    <row r="419" spans="1:29" s="46" customFormat="1" ht="12.75" customHeight="1">
      <c r="A419" s="147" t="s">
        <v>182</v>
      </c>
      <c r="B419" s="148"/>
      <c r="C419" s="148"/>
      <c r="D419" s="149"/>
      <c r="E419" s="505"/>
      <c r="F419" s="506" t="s">
        <v>741</v>
      </c>
      <c r="G419" s="136"/>
      <c r="H419" s="136"/>
      <c r="I419" s="136"/>
      <c r="J419" s="136"/>
      <c r="K419" s="136"/>
      <c r="L419" s="136"/>
      <c r="M419" s="136"/>
      <c r="N419" s="136"/>
      <c r="O419" s="136"/>
      <c r="P419" s="136"/>
      <c r="Q419" s="136"/>
      <c r="R419" s="136"/>
      <c r="S419" s="136"/>
      <c r="T419" s="136"/>
      <c r="U419" s="137"/>
      <c r="V419" s="507">
        <v>3077.7</v>
      </c>
      <c r="W419" s="508"/>
      <c r="X419" s="509"/>
      <c r="Y419" s="448" t="s">
        <v>135</v>
      </c>
      <c r="Z419" s="31"/>
      <c r="AA419" s="37" t="s">
        <v>520</v>
      </c>
    </row>
    <row r="420" spans="1:29" s="46" customFormat="1" ht="12.75" customHeight="1">
      <c r="A420" s="147" t="s">
        <v>125</v>
      </c>
      <c r="B420" s="148"/>
      <c r="C420" s="148"/>
      <c r="D420" s="149"/>
      <c r="E420" s="505"/>
      <c r="F420" s="506" t="s">
        <v>741</v>
      </c>
      <c r="G420" s="136"/>
      <c r="H420" s="136"/>
      <c r="I420" s="136"/>
      <c r="J420" s="136"/>
      <c r="K420" s="136"/>
      <c r="L420" s="136"/>
      <c r="M420" s="136"/>
      <c r="N420" s="136"/>
      <c r="O420" s="136"/>
      <c r="P420" s="136"/>
      <c r="Q420" s="136"/>
      <c r="R420" s="136"/>
      <c r="S420" s="136"/>
      <c r="T420" s="136"/>
      <c r="U420" s="137"/>
      <c r="V420" s="507">
        <v>3077.7</v>
      </c>
      <c r="W420" s="508"/>
      <c r="X420" s="509"/>
      <c r="Y420" s="448" t="s">
        <v>135</v>
      </c>
      <c r="Z420" s="31"/>
      <c r="AA420" s="37" t="s">
        <v>520</v>
      </c>
    </row>
    <row r="421" spans="1:29" s="46" customFormat="1" ht="13.8" customHeight="1">
      <c r="A421" s="147" t="s">
        <v>127</v>
      </c>
      <c r="B421" s="148"/>
      <c r="C421" s="148"/>
      <c r="D421" s="149"/>
      <c r="E421" s="505"/>
      <c r="F421" s="506" t="s">
        <v>741</v>
      </c>
      <c r="G421" s="136"/>
      <c r="H421" s="136"/>
      <c r="I421" s="136"/>
      <c r="J421" s="136"/>
      <c r="K421" s="136"/>
      <c r="L421" s="136"/>
      <c r="M421" s="136"/>
      <c r="N421" s="136"/>
      <c r="O421" s="136"/>
      <c r="P421" s="136"/>
      <c r="Q421" s="136"/>
      <c r="R421" s="136"/>
      <c r="S421" s="136"/>
      <c r="T421" s="136"/>
      <c r="U421" s="137"/>
      <c r="V421" s="507">
        <v>3077.7</v>
      </c>
      <c r="W421" s="508"/>
      <c r="X421" s="509"/>
      <c r="Y421" s="448" t="s">
        <v>135</v>
      </c>
      <c r="Z421" s="448"/>
      <c r="AA421" s="37" t="s">
        <v>520</v>
      </c>
    </row>
    <row r="422" spans="1:29" s="46" customFormat="1" ht="12.75" customHeight="1">
      <c r="A422" s="147" t="s">
        <v>456</v>
      </c>
      <c r="B422" s="148"/>
      <c r="C422" s="148"/>
      <c r="D422" s="149"/>
      <c r="E422" s="505"/>
      <c r="F422" s="506" t="s">
        <v>741</v>
      </c>
      <c r="G422" s="136"/>
      <c r="H422" s="136"/>
      <c r="I422" s="136"/>
      <c r="J422" s="136"/>
      <c r="K422" s="136"/>
      <c r="L422" s="136"/>
      <c r="M422" s="136"/>
      <c r="N422" s="136"/>
      <c r="O422" s="136"/>
      <c r="P422" s="136"/>
      <c r="Q422" s="136"/>
      <c r="R422" s="136"/>
      <c r="S422" s="136"/>
      <c r="T422" s="136"/>
      <c r="U422" s="137"/>
      <c r="V422" s="507">
        <v>3077.7</v>
      </c>
      <c r="W422" s="508"/>
      <c r="X422" s="509"/>
      <c r="Y422" s="448" t="s">
        <v>135</v>
      </c>
      <c r="Z422" s="31"/>
      <c r="AA422" s="37" t="s">
        <v>520</v>
      </c>
    </row>
    <row r="423" spans="1:29" s="46" customFormat="1" ht="12.75" customHeight="1">
      <c r="A423" s="147" t="s">
        <v>147</v>
      </c>
      <c r="B423" s="148"/>
      <c r="C423" s="148"/>
      <c r="D423" s="149"/>
      <c r="E423" s="505"/>
      <c r="F423" s="506" t="s">
        <v>741</v>
      </c>
      <c r="G423" s="136"/>
      <c r="H423" s="136"/>
      <c r="I423" s="136"/>
      <c r="J423" s="136"/>
      <c r="K423" s="136"/>
      <c r="L423" s="136"/>
      <c r="M423" s="136"/>
      <c r="N423" s="136"/>
      <c r="O423" s="136"/>
      <c r="P423" s="136"/>
      <c r="Q423" s="136"/>
      <c r="R423" s="136"/>
      <c r="S423" s="136"/>
      <c r="T423" s="136"/>
      <c r="U423" s="137"/>
      <c r="V423" s="507">
        <v>3077.7</v>
      </c>
      <c r="W423" s="508"/>
      <c r="X423" s="509"/>
      <c r="Y423" s="448" t="s">
        <v>135</v>
      </c>
      <c r="Z423" s="31"/>
      <c r="AA423" s="37" t="s">
        <v>520</v>
      </c>
    </row>
    <row r="424" spans="1:29" s="46" customFormat="1" ht="12.75" customHeight="1">
      <c r="A424" s="147" t="s">
        <v>167</v>
      </c>
      <c r="B424" s="148"/>
      <c r="C424" s="148"/>
      <c r="D424" s="149"/>
      <c r="E424" s="505"/>
      <c r="F424" s="506" t="s">
        <v>741</v>
      </c>
      <c r="G424" s="136"/>
      <c r="H424" s="136"/>
      <c r="I424" s="136"/>
      <c r="J424" s="136"/>
      <c r="K424" s="136"/>
      <c r="L424" s="136"/>
      <c r="M424" s="136"/>
      <c r="N424" s="136"/>
      <c r="O424" s="136"/>
      <c r="P424" s="136"/>
      <c r="Q424" s="136"/>
      <c r="R424" s="136"/>
      <c r="S424" s="136"/>
      <c r="T424" s="136"/>
      <c r="U424" s="137"/>
      <c r="V424" s="507">
        <v>3077.7</v>
      </c>
      <c r="W424" s="508"/>
      <c r="X424" s="509"/>
      <c r="Y424" s="448" t="s">
        <v>135</v>
      </c>
      <c r="Z424" s="31"/>
      <c r="AA424" s="37" t="s">
        <v>520</v>
      </c>
    </row>
    <row r="425" spans="1:29" s="46" customFormat="1" ht="13.8" customHeight="1">
      <c r="A425" s="147" t="s">
        <v>260</v>
      </c>
      <c r="B425" s="148"/>
      <c r="C425" s="148"/>
      <c r="D425" s="149"/>
      <c r="E425" s="505"/>
      <c r="F425" s="506" t="s">
        <v>741</v>
      </c>
      <c r="G425" s="136"/>
      <c r="H425" s="136"/>
      <c r="I425" s="136"/>
      <c r="J425" s="136"/>
      <c r="K425" s="136"/>
      <c r="L425" s="136"/>
      <c r="M425" s="136"/>
      <c r="N425" s="136"/>
      <c r="O425" s="136"/>
      <c r="P425" s="136"/>
      <c r="Q425" s="136"/>
      <c r="R425" s="136"/>
      <c r="S425" s="136"/>
      <c r="T425" s="136"/>
      <c r="U425" s="137"/>
      <c r="V425" s="507">
        <v>3077.7</v>
      </c>
      <c r="W425" s="508"/>
      <c r="X425" s="509"/>
      <c r="Y425" s="448" t="s">
        <v>135</v>
      </c>
      <c r="Z425" s="448"/>
      <c r="AA425" s="37" t="s">
        <v>520</v>
      </c>
    </row>
    <row r="426" spans="1:29" s="46" customFormat="1" ht="12.75" customHeight="1">
      <c r="A426" s="147" t="s">
        <v>484</v>
      </c>
      <c r="B426" s="148"/>
      <c r="C426" s="148"/>
      <c r="D426" s="149"/>
      <c r="E426" s="44"/>
      <c r="F426" s="138" t="s">
        <v>742</v>
      </c>
      <c r="G426" s="139"/>
      <c r="H426" s="139"/>
      <c r="I426" s="139"/>
      <c r="J426" s="139"/>
      <c r="K426" s="139"/>
      <c r="L426" s="139"/>
      <c r="M426" s="139"/>
      <c r="N426" s="139"/>
      <c r="O426" s="139"/>
      <c r="P426" s="139"/>
      <c r="Q426" s="139"/>
      <c r="R426" s="139"/>
      <c r="S426" s="139"/>
      <c r="T426" s="139"/>
      <c r="U426" s="140"/>
      <c r="V426" s="138" t="s">
        <v>743</v>
      </c>
      <c r="W426" s="139"/>
      <c r="X426" s="140"/>
      <c r="Y426" s="31">
        <v>3</v>
      </c>
      <c r="Z426" s="31">
        <v>1</v>
      </c>
      <c r="AA426" s="57" t="s">
        <v>521</v>
      </c>
    </row>
    <row r="427" spans="1:29" s="46" customFormat="1" ht="12.75" customHeight="1">
      <c r="A427" s="147" t="s">
        <v>302</v>
      </c>
      <c r="B427" s="148"/>
      <c r="C427" s="148"/>
      <c r="D427" s="149"/>
      <c r="E427" s="44"/>
      <c r="F427" s="138" t="s">
        <v>744</v>
      </c>
      <c r="G427" s="139"/>
      <c r="H427" s="139"/>
      <c r="I427" s="139"/>
      <c r="J427" s="139"/>
      <c r="K427" s="139"/>
      <c r="L427" s="139"/>
      <c r="M427" s="139"/>
      <c r="N427" s="139"/>
      <c r="O427" s="139"/>
      <c r="P427" s="139"/>
      <c r="Q427" s="139"/>
      <c r="R427" s="139"/>
      <c r="S427" s="139"/>
      <c r="T427" s="139"/>
      <c r="U427" s="140"/>
      <c r="V427" s="138" t="s">
        <v>745</v>
      </c>
      <c r="W427" s="139"/>
      <c r="X427" s="140"/>
      <c r="Y427" s="31">
        <v>4</v>
      </c>
      <c r="Z427" s="31">
        <v>4</v>
      </c>
      <c r="AA427" s="57" t="s">
        <v>521</v>
      </c>
    </row>
    <row r="428" spans="1:29" s="46" customFormat="1" ht="12.75" customHeight="1">
      <c r="A428" s="147" t="s">
        <v>315</v>
      </c>
      <c r="B428" s="148"/>
      <c r="C428" s="148"/>
      <c r="D428" s="149"/>
      <c r="E428" s="44"/>
      <c r="F428" s="138" t="s">
        <v>746</v>
      </c>
      <c r="G428" s="139"/>
      <c r="H428" s="139"/>
      <c r="I428" s="139"/>
      <c r="J428" s="139"/>
      <c r="K428" s="139"/>
      <c r="L428" s="139"/>
      <c r="M428" s="139"/>
      <c r="N428" s="139"/>
      <c r="O428" s="139"/>
      <c r="P428" s="139"/>
      <c r="Q428" s="139"/>
      <c r="R428" s="139"/>
      <c r="S428" s="139"/>
      <c r="T428" s="139"/>
      <c r="U428" s="140"/>
      <c r="V428" s="144" t="s">
        <v>747</v>
      </c>
      <c r="W428" s="145"/>
      <c r="X428" s="146"/>
      <c r="Y428" s="31">
        <v>0</v>
      </c>
      <c r="Z428" s="31">
        <v>3</v>
      </c>
      <c r="AA428" s="57" t="s">
        <v>521</v>
      </c>
      <c r="AB428" s="510"/>
      <c r="AC428" s="510"/>
    </row>
    <row r="429" spans="1:29" s="46" customFormat="1">
      <c r="A429" s="147" t="s">
        <v>502</v>
      </c>
      <c r="B429" s="148"/>
      <c r="C429" s="148"/>
      <c r="D429" s="149"/>
      <c r="E429" s="44"/>
      <c r="F429" s="180" t="s">
        <v>748</v>
      </c>
      <c r="G429" s="181"/>
      <c r="H429" s="181"/>
      <c r="I429" s="181"/>
      <c r="J429" s="181"/>
      <c r="K429" s="181"/>
      <c r="L429" s="181"/>
      <c r="M429" s="181"/>
      <c r="N429" s="181"/>
      <c r="O429" s="181"/>
      <c r="P429" s="181"/>
      <c r="Q429" s="181"/>
      <c r="R429" s="181"/>
      <c r="S429" s="181"/>
      <c r="T429" s="181"/>
      <c r="U429" s="182"/>
      <c r="V429" s="138">
        <v>280</v>
      </c>
      <c r="W429" s="139"/>
      <c r="X429" s="140"/>
      <c r="Y429" s="31">
        <v>0</v>
      </c>
      <c r="Z429" s="31">
        <v>1</v>
      </c>
      <c r="AA429" s="57" t="s">
        <v>521</v>
      </c>
    </row>
    <row r="430" spans="1:29" s="46" customFormat="1">
      <c r="A430" s="147" t="s">
        <v>290</v>
      </c>
      <c r="B430" s="148"/>
      <c r="C430" s="148"/>
      <c r="D430" s="149"/>
      <c r="E430" s="44"/>
      <c r="F430" s="180" t="s">
        <v>749</v>
      </c>
      <c r="G430" s="181"/>
      <c r="H430" s="181"/>
      <c r="I430" s="181"/>
      <c r="J430" s="181"/>
      <c r="K430" s="181"/>
      <c r="L430" s="181"/>
      <c r="M430" s="181"/>
      <c r="N430" s="181"/>
      <c r="O430" s="181"/>
      <c r="P430" s="181"/>
      <c r="Q430" s="181"/>
      <c r="R430" s="181"/>
      <c r="S430" s="181"/>
      <c r="T430" s="181"/>
      <c r="U430" s="182"/>
      <c r="V430" s="138">
        <v>432</v>
      </c>
      <c r="W430" s="139"/>
      <c r="X430" s="140"/>
      <c r="Y430" s="31">
        <v>1</v>
      </c>
      <c r="Z430" s="31">
        <v>1</v>
      </c>
      <c r="AA430" s="57" t="s">
        <v>521</v>
      </c>
    </row>
    <row r="431" spans="1:29" s="46" customFormat="1">
      <c r="A431" s="453" t="s">
        <v>335</v>
      </c>
      <c r="B431" s="454"/>
      <c r="C431" s="454"/>
      <c r="D431" s="455"/>
      <c r="E431" s="44"/>
      <c r="F431" s="180" t="s">
        <v>746</v>
      </c>
      <c r="G431" s="181"/>
      <c r="H431" s="181"/>
      <c r="I431" s="181"/>
      <c r="J431" s="181"/>
      <c r="K431" s="181"/>
      <c r="L431" s="181"/>
      <c r="M431" s="181"/>
      <c r="N431" s="181"/>
      <c r="O431" s="181"/>
      <c r="P431" s="181"/>
      <c r="Q431" s="181"/>
      <c r="R431" s="181"/>
      <c r="S431" s="181"/>
      <c r="T431" s="181"/>
      <c r="U431" s="182"/>
      <c r="V431" s="138" t="s">
        <v>750</v>
      </c>
      <c r="W431" s="139"/>
      <c r="X431" s="140"/>
      <c r="Y431" s="31">
        <v>0</v>
      </c>
      <c r="Z431" s="31">
        <v>3</v>
      </c>
      <c r="AA431" s="57" t="s">
        <v>521</v>
      </c>
    </row>
    <row r="432" spans="1:29" s="46" customFormat="1" ht="12.75" customHeight="1">
      <c r="A432" s="511" t="s">
        <v>484</v>
      </c>
      <c r="B432" s="457"/>
      <c r="C432" s="457"/>
      <c r="D432" s="290"/>
      <c r="E432" s="44"/>
      <c r="F432" s="41"/>
      <c r="G432" s="42" t="s">
        <v>751</v>
      </c>
      <c r="H432" s="42"/>
      <c r="I432" s="42"/>
      <c r="J432" s="42" t="s">
        <v>752</v>
      </c>
      <c r="K432" s="42"/>
      <c r="L432" s="42"/>
      <c r="M432" s="42" t="s">
        <v>753</v>
      </c>
      <c r="N432" s="42"/>
      <c r="O432" s="42"/>
      <c r="P432" s="42"/>
      <c r="Q432" s="42"/>
      <c r="R432" s="42"/>
      <c r="S432" s="42"/>
      <c r="T432" s="42"/>
      <c r="U432" s="43"/>
      <c r="V432" s="41"/>
      <c r="W432" s="42">
        <v>288</v>
      </c>
      <c r="X432" s="43"/>
      <c r="Y432" s="31"/>
      <c r="Z432" s="31">
        <v>1</v>
      </c>
      <c r="AA432" s="37" t="s">
        <v>522</v>
      </c>
    </row>
    <row r="433" spans="1:27" s="46" customFormat="1" ht="12.75" customHeight="1">
      <c r="A433" s="511" t="s">
        <v>302</v>
      </c>
      <c r="B433" s="457"/>
      <c r="C433" s="457"/>
      <c r="D433" s="290"/>
      <c r="E433" s="44"/>
      <c r="F433" s="41"/>
      <c r="G433" s="42" t="s">
        <v>751</v>
      </c>
      <c r="H433" s="42"/>
      <c r="I433" s="42" t="s">
        <v>754</v>
      </c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3"/>
      <c r="V433" s="41"/>
      <c r="W433" s="42">
        <v>364</v>
      </c>
      <c r="X433" s="43"/>
      <c r="Y433" s="31">
        <v>1</v>
      </c>
      <c r="Z433" s="31"/>
      <c r="AA433" s="37" t="s">
        <v>522</v>
      </c>
    </row>
    <row r="434" spans="1:27" s="46" customFormat="1" ht="12.75" customHeight="1">
      <c r="A434" s="511" t="s">
        <v>395</v>
      </c>
      <c r="B434" s="457"/>
      <c r="C434" s="457" t="s">
        <v>755</v>
      </c>
      <c r="D434" s="290"/>
      <c r="E434" s="44"/>
      <c r="F434" s="41"/>
      <c r="G434" s="42" t="s">
        <v>756</v>
      </c>
      <c r="H434" s="42"/>
      <c r="I434" s="42" t="s">
        <v>754</v>
      </c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3"/>
      <c r="V434" s="41"/>
      <c r="W434" s="42">
        <v>364</v>
      </c>
      <c r="X434" s="43"/>
      <c r="Y434" s="31">
        <v>1</v>
      </c>
      <c r="Z434" s="31"/>
      <c r="AA434" s="37" t="s">
        <v>522</v>
      </c>
    </row>
    <row r="435" spans="1:27" s="46" customFormat="1" ht="12.75" customHeight="1">
      <c r="A435" s="511" t="s">
        <v>757</v>
      </c>
      <c r="B435" s="457"/>
      <c r="C435" s="457" t="s">
        <v>758</v>
      </c>
      <c r="D435" s="290"/>
      <c r="E435" s="44"/>
      <c r="F435" s="41"/>
      <c r="G435" s="42" t="s">
        <v>751</v>
      </c>
      <c r="H435" s="42"/>
      <c r="I435" s="42" t="s">
        <v>754</v>
      </c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3"/>
      <c r="V435" s="41"/>
      <c r="W435" s="42">
        <v>288</v>
      </c>
      <c r="X435" s="43"/>
      <c r="Y435" s="31">
        <v>1</v>
      </c>
      <c r="Z435" s="31"/>
      <c r="AA435" s="37" t="s">
        <v>522</v>
      </c>
    </row>
    <row r="436" spans="1:27" s="46" customFormat="1" ht="12.75" customHeight="1">
      <c r="A436" s="511" t="s">
        <v>759</v>
      </c>
      <c r="B436" s="457"/>
      <c r="C436" s="457" t="s">
        <v>760</v>
      </c>
      <c r="D436" s="290"/>
      <c r="E436" s="44"/>
      <c r="F436" s="41"/>
      <c r="G436" s="42" t="s">
        <v>751</v>
      </c>
      <c r="H436" s="42"/>
      <c r="I436" s="42" t="s">
        <v>754</v>
      </c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43"/>
      <c r="V436" s="41"/>
      <c r="W436" s="42">
        <v>364</v>
      </c>
      <c r="X436" s="43"/>
      <c r="Y436" s="31">
        <v>1</v>
      </c>
      <c r="Z436" s="31"/>
      <c r="AA436" s="37" t="s">
        <v>522</v>
      </c>
    </row>
    <row r="437" spans="1:27" s="46" customFormat="1">
      <c r="A437" s="147" t="s">
        <v>285</v>
      </c>
      <c r="B437" s="148"/>
      <c r="C437" s="148"/>
      <c r="D437" s="149"/>
      <c r="E437" s="44"/>
      <c r="F437" s="180" t="s">
        <v>761</v>
      </c>
      <c r="G437" s="181"/>
      <c r="H437" s="181"/>
      <c r="I437" s="181"/>
      <c r="J437" s="181"/>
      <c r="K437" s="181"/>
      <c r="L437" s="181"/>
      <c r="M437" s="181"/>
      <c r="N437" s="181"/>
      <c r="O437" s="181"/>
      <c r="P437" s="181"/>
      <c r="Q437" s="181"/>
      <c r="R437" s="181"/>
      <c r="S437" s="181"/>
      <c r="T437" s="181"/>
      <c r="U437" s="182"/>
      <c r="V437" s="138">
        <v>680</v>
      </c>
      <c r="W437" s="139"/>
      <c r="X437" s="140"/>
      <c r="Y437" s="31"/>
      <c r="Z437" s="31">
        <v>1</v>
      </c>
      <c r="AA437" s="37" t="s">
        <v>522</v>
      </c>
    </row>
    <row r="438" spans="1:27" s="46" customFormat="1">
      <c r="A438" s="147" t="s">
        <v>285</v>
      </c>
      <c r="B438" s="148"/>
      <c r="C438" s="148"/>
      <c r="D438" s="149"/>
      <c r="E438" s="44"/>
      <c r="F438" s="180" t="s">
        <v>762</v>
      </c>
      <c r="G438" s="181"/>
      <c r="H438" s="181"/>
      <c r="I438" s="181"/>
      <c r="J438" s="181"/>
      <c r="K438" s="181"/>
      <c r="L438" s="181"/>
      <c r="M438" s="181"/>
      <c r="N438" s="181"/>
      <c r="O438" s="181"/>
      <c r="P438" s="181"/>
      <c r="Q438" s="181"/>
      <c r="R438" s="181"/>
      <c r="S438" s="181"/>
      <c r="T438" s="181"/>
      <c r="U438" s="182"/>
      <c r="V438" s="138">
        <v>360</v>
      </c>
      <c r="W438" s="139"/>
      <c r="X438" s="140"/>
      <c r="Y438" s="31">
        <v>1</v>
      </c>
      <c r="Z438" s="31"/>
      <c r="AA438" s="37" t="s">
        <v>522</v>
      </c>
    </row>
    <row r="439" spans="1:27" s="46" customFormat="1" ht="11.25" customHeight="1">
      <c r="A439" s="485" t="s">
        <v>763</v>
      </c>
      <c r="B439" s="486"/>
      <c r="C439" s="486"/>
      <c r="D439" s="487"/>
      <c r="E439" s="44"/>
      <c r="F439" s="135" t="s">
        <v>764</v>
      </c>
      <c r="G439" s="136"/>
      <c r="H439" s="136"/>
      <c r="I439" s="136"/>
      <c r="J439" s="136"/>
      <c r="K439" s="136"/>
      <c r="L439" s="136"/>
      <c r="M439" s="136"/>
      <c r="N439" s="136"/>
      <c r="O439" s="136"/>
      <c r="P439" s="136"/>
      <c r="Q439" s="136"/>
      <c r="R439" s="136"/>
      <c r="S439" s="136"/>
      <c r="T439" s="136"/>
      <c r="U439" s="137"/>
      <c r="V439" s="138">
        <v>444.6</v>
      </c>
      <c r="W439" s="139">
        <v>444.6</v>
      </c>
      <c r="X439" s="140">
        <v>444.6</v>
      </c>
      <c r="Y439" s="31">
        <v>1</v>
      </c>
      <c r="Z439" s="31"/>
      <c r="AA439" s="37" t="s">
        <v>529</v>
      </c>
    </row>
    <row r="440" spans="1:27" s="46" customFormat="1" ht="11.25" customHeight="1">
      <c r="A440" s="485" t="s">
        <v>763</v>
      </c>
      <c r="B440" s="486"/>
      <c r="C440" s="486"/>
      <c r="D440" s="487"/>
      <c r="E440" s="44"/>
      <c r="F440" s="135" t="s">
        <v>765</v>
      </c>
      <c r="G440" s="136"/>
      <c r="H440" s="136"/>
      <c r="I440" s="136"/>
      <c r="J440" s="136"/>
      <c r="K440" s="136"/>
      <c r="L440" s="136"/>
      <c r="M440" s="136"/>
      <c r="N440" s="136"/>
      <c r="O440" s="136"/>
      <c r="P440" s="136"/>
      <c r="Q440" s="136"/>
      <c r="R440" s="136"/>
      <c r="S440" s="136"/>
      <c r="T440" s="136"/>
      <c r="U440" s="137"/>
      <c r="V440" s="138">
        <v>54</v>
      </c>
      <c r="W440" s="139">
        <v>54</v>
      </c>
      <c r="X440" s="140">
        <v>54</v>
      </c>
      <c r="Y440" s="31">
        <v>1</v>
      </c>
      <c r="Z440" s="31"/>
      <c r="AA440" s="37" t="s">
        <v>529</v>
      </c>
    </row>
    <row r="441" spans="1:27" s="33" customFormat="1" ht="15.75" customHeight="1">
      <c r="A441" s="485" t="s">
        <v>763</v>
      </c>
      <c r="B441" s="486"/>
      <c r="C441" s="486"/>
      <c r="D441" s="487"/>
      <c r="E441" s="44"/>
      <c r="F441" s="135" t="s">
        <v>766</v>
      </c>
      <c r="G441" s="136"/>
      <c r="H441" s="136"/>
      <c r="I441" s="136"/>
      <c r="J441" s="136"/>
      <c r="K441" s="136"/>
      <c r="L441" s="136"/>
      <c r="M441" s="136"/>
      <c r="N441" s="136"/>
      <c r="O441" s="136"/>
      <c r="P441" s="136"/>
      <c r="Q441" s="136"/>
      <c r="R441" s="136"/>
      <c r="S441" s="136"/>
      <c r="T441" s="136"/>
      <c r="U441" s="137"/>
      <c r="V441" s="138">
        <v>15.8</v>
      </c>
      <c r="W441" s="139">
        <v>15.8</v>
      </c>
      <c r="X441" s="140">
        <v>15.8</v>
      </c>
      <c r="Y441" s="31">
        <v>1</v>
      </c>
      <c r="Z441" s="31"/>
      <c r="AA441" s="37" t="s">
        <v>529</v>
      </c>
    </row>
    <row r="442" spans="1:27" s="33" customFormat="1" ht="15" customHeight="1">
      <c r="A442" s="485" t="s">
        <v>335</v>
      </c>
      <c r="B442" s="486"/>
      <c r="C442" s="486"/>
      <c r="D442" s="487"/>
      <c r="E442" s="44"/>
      <c r="F442" s="135" t="s">
        <v>767</v>
      </c>
      <c r="G442" s="136"/>
      <c r="H442" s="136"/>
      <c r="I442" s="136"/>
      <c r="J442" s="136"/>
      <c r="K442" s="136"/>
      <c r="L442" s="136"/>
      <c r="M442" s="136"/>
      <c r="N442" s="136"/>
      <c r="O442" s="136"/>
      <c r="P442" s="136"/>
      <c r="Q442" s="136"/>
      <c r="R442" s="136"/>
      <c r="S442" s="136"/>
      <c r="T442" s="136"/>
      <c r="U442" s="137"/>
      <c r="V442" s="138">
        <v>5060</v>
      </c>
      <c r="W442" s="139">
        <v>5060</v>
      </c>
      <c r="X442" s="140">
        <v>5060</v>
      </c>
      <c r="Y442" s="31">
        <v>1</v>
      </c>
      <c r="Z442" s="31"/>
      <c r="AA442" s="37" t="s">
        <v>529</v>
      </c>
    </row>
    <row r="443" spans="1:27" s="33" customFormat="1" ht="15" customHeight="1">
      <c r="A443" s="147" t="s">
        <v>335</v>
      </c>
      <c r="B443" s="148"/>
      <c r="C443" s="148"/>
      <c r="D443" s="149"/>
      <c r="E443" s="44"/>
      <c r="F443" s="135" t="s">
        <v>768</v>
      </c>
      <c r="G443" s="136"/>
      <c r="H443" s="136"/>
      <c r="I443" s="136"/>
      <c r="J443" s="136"/>
      <c r="K443" s="136"/>
      <c r="L443" s="136"/>
      <c r="M443" s="136"/>
      <c r="N443" s="136"/>
      <c r="O443" s="136"/>
      <c r="P443" s="136"/>
      <c r="Q443" s="136"/>
      <c r="R443" s="136"/>
      <c r="S443" s="136"/>
      <c r="T443" s="136"/>
      <c r="U443" s="137"/>
      <c r="V443" s="138">
        <v>89.2</v>
      </c>
      <c r="W443" s="139">
        <v>89.2</v>
      </c>
      <c r="X443" s="140">
        <v>89.2</v>
      </c>
      <c r="Y443" s="31">
        <v>1</v>
      </c>
      <c r="Z443" s="31"/>
      <c r="AA443" s="37" t="s">
        <v>529</v>
      </c>
    </row>
    <row r="444" spans="1:27" s="46" customFormat="1">
      <c r="A444" s="147" t="s">
        <v>769</v>
      </c>
      <c r="B444" s="148"/>
      <c r="C444" s="148"/>
      <c r="D444" s="149"/>
      <c r="E444" s="44"/>
      <c r="F444" s="180" t="s">
        <v>770</v>
      </c>
      <c r="G444" s="181"/>
      <c r="H444" s="181"/>
      <c r="I444" s="181"/>
      <c r="J444" s="181"/>
      <c r="K444" s="181"/>
      <c r="L444" s="181"/>
      <c r="M444" s="181"/>
      <c r="N444" s="181"/>
      <c r="O444" s="181"/>
      <c r="P444" s="181"/>
      <c r="Q444" s="181"/>
      <c r="R444" s="181"/>
      <c r="S444" s="181"/>
      <c r="T444" s="181"/>
      <c r="U444" s="182"/>
      <c r="V444" s="138">
        <v>738</v>
      </c>
      <c r="W444" s="139"/>
      <c r="X444" s="140"/>
      <c r="Y444" s="31"/>
      <c r="Z444" s="31">
        <v>2</v>
      </c>
      <c r="AA444" s="37" t="s">
        <v>526</v>
      </c>
    </row>
    <row r="445" spans="1:27" s="46" customFormat="1">
      <c r="A445" s="147" t="s">
        <v>771</v>
      </c>
      <c r="B445" s="148"/>
      <c r="C445" s="148"/>
      <c r="D445" s="149"/>
      <c r="E445" s="44"/>
      <c r="F445" s="180" t="s">
        <v>772</v>
      </c>
      <c r="G445" s="181"/>
      <c r="H445" s="181"/>
      <c r="I445" s="181"/>
      <c r="J445" s="181"/>
      <c r="K445" s="181"/>
      <c r="L445" s="181"/>
      <c r="M445" s="181"/>
      <c r="N445" s="181"/>
      <c r="O445" s="181"/>
      <c r="P445" s="181"/>
      <c r="Q445" s="181"/>
      <c r="R445" s="181"/>
      <c r="S445" s="181"/>
      <c r="T445" s="181"/>
      <c r="U445" s="182"/>
      <c r="V445" s="138">
        <v>288</v>
      </c>
      <c r="W445" s="139"/>
      <c r="X445" s="140"/>
      <c r="Y445" s="31"/>
      <c r="Z445" s="31">
        <v>1</v>
      </c>
      <c r="AA445" s="37" t="s">
        <v>526</v>
      </c>
    </row>
    <row r="446" spans="1:27" s="33" customFormat="1" ht="15.75" customHeight="1">
      <c r="A446" s="174" t="s">
        <v>773</v>
      </c>
      <c r="B446" s="175"/>
      <c r="C446" s="175"/>
      <c r="D446" s="176"/>
      <c r="E446" s="30"/>
      <c r="F446" s="315" t="s">
        <v>774</v>
      </c>
      <c r="G446" s="316"/>
      <c r="H446" s="316"/>
      <c r="I446" s="316"/>
      <c r="J446" s="316"/>
      <c r="K446" s="316"/>
      <c r="L446" s="316"/>
      <c r="M446" s="316"/>
      <c r="N446" s="316"/>
      <c r="O446" s="316"/>
      <c r="P446" s="316"/>
      <c r="Q446" s="316"/>
      <c r="R446" s="316"/>
      <c r="S446" s="316"/>
      <c r="T446" s="316"/>
      <c r="U446" s="317"/>
      <c r="V446" s="315">
        <v>9260</v>
      </c>
      <c r="W446" s="316"/>
      <c r="X446" s="317"/>
      <c r="Y446" s="30"/>
      <c r="Z446" s="32">
        <v>8</v>
      </c>
      <c r="AA446" s="37" t="s">
        <v>526</v>
      </c>
    </row>
    <row r="447" spans="1:27" s="46" customFormat="1">
      <c r="A447" s="147" t="s">
        <v>775</v>
      </c>
      <c r="B447" s="148"/>
      <c r="C447" s="148"/>
      <c r="D447" s="149"/>
      <c r="E447" s="44"/>
      <c r="F447" s="180" t="s">
        <v>776</v>
      </c>
      <c r="G447" s="181"/>
      <c r="H447" s="181"/>
      <c r="I447" s="181"/>
      <c r="J447" s="181"/>
      <c r="K447" s="181"/>
      <c r="L447" s="181"/>
      <c r="M447" s="181"/>
      <c r="N447" s="181"/>
      <c r="O447" s="181"/>
      <c r="P447" s="181"/>
      <c r="Q447" s="181"/>
      <c r="R447" s="181"/>
      <c r="S447" s="181"/>
      <c r="T447" s="181"/>
      <c r="U447" s="182"/>
      <c r="V447" s="403">
        <v>1760</v>
      </c>
      <c r="W447" s="139"/>
      <c r="X447" s="140"/>
      <c r="Y447" s="31"/>
      <c r="Z447" s="31">
        <v>1</v>
      </c>
      <c r="AA447" s="57" t="s">
        <v>527</v>
      </c>
    </row>
    <row r="448" spans="1:27" s="46" customFormat="1">
      <c r="A448" s="147" t="s">
        <v>775</v>
      </c>
      <c r="B448" s="148"/>
      <c r="C448" s="148"/>
      <c r="D448" s="149"/>
      <c r="E448" s="44"/>
      <c r="F448" s="180" t="s">
        <v>777</v>
      </c>
      <c r="G448" s="181"/>
      <c r="H448" s="181"/>
      <c r="I448" s="181"/>
      <c r="J448" s="181"/>
      <c r="K448" s="181"/>
      <c r="L448" s="181"/>
      <c r="M448" s="181"/>
      <c r="N448" s="181"/>
      <c r="O448" s="181"/>
      <c r="P448" s="181"/>
      <c r="Q448" s="181"/>
      <c r="R448" s="181"/>
      <c r="S448" s="181"/>
      <c r="T448" s="181"/>
      <c r="U448" s="182"/>
      <c r="V448" s="138">
        <v>335.4</v>
      </c>
      <c r="W448" s="139"/>
      <c r="X448" s="140"/>
      <c r="Y448" s="31"/>
      <c r="Z448" s="31">
        <v>1</v>
      </c>
      <c r="AA448" s="57" t="s">
        <v>527</v>
      </c>
    </row>
    <row r="449" spans="1:27" s="46" customFormat="1">
      <c r="A449" s="147" t="s">
        <v>775</v>
      </c>
      <c r="B449" s="148"/>
      <c r="C449" s="148"/>
      <c r="D449" s="149"/>
      <c r="E449" s="44"/>
      <c r="F449" s="180" t="s">
        <v>778</v>
      </c>
      <c r="G449" s="181"/>
      <c r="H449" s="181"/>
      <c r="I449" s="181"/>
      <c r="J449" s="181"/>
      <c r="K449" s="181"/>
      <c r="L449" s="181"/>
      <c r="M449" s="181"/>
      <c r="N449" s="181"/>
      <c r="O449" s="181"/>
      <c r="P449" s="181"/>
      <c r="Q449" s="181"/>
      <c r="R449" s="181"/>
      <c r="S449" s="181"/>
      <c r="T449" s="181"/>
      <c r="U449" s="182"/>
      <c r="V449" s="138">
        <v>61.2</v>
      </c>
      <c r="W449" s="139"/>
      <c r="X449" s="140"/>
      <c r="Y449" s="31"/>
      <c r="Z449" s="31">
        <v>1</v>
      </c>
      <c r="AA449" s="57" t="s">
        <v>527</v>
      </c>
    </row>
    <row r="450" spans="1:27" s="46" customFormat="1">
      <c r="A450" s="138" t="s">
        <v>456</v>
      </c>
      <c r="B450" s="139"/>
      <c r="C450" s="139"/>
      <c r="D450" s="140"/>
      <c r="E450" s="44"/>
      <c r="F450" s="180" t="s">
        <v>779</v>
      </c>
      <c r="G450" s="181"/>
      <c r="H450" s="181"/>
      <c r="I450" s="181"/>
      <c r="J450" s="181"/>
      <c r="K450" s="181"/>
      <c r="L450" s="181"/>
      <c r="M450" s="181"/>
      <c r="N450" s="181"/>
      <c r="O450" s="181"/>
      <c r="P450" s="181"/>
      <c r="Q450" s="181"/>
      <c r="R450" s="181"/>
      <c r="S450" s="181"/>
      <c r="T450" s="181"/>
      <c r="U450" s="182"/>
      <c r="V450" s="138">
        <v>288</v>
      </c>
      <c r="W450" s="139"/>
      <c r="X450" s="140"/>
      <c r="Y450" s="31"/>
      <c r="Z450" s="31">
        <v>1</v>
      </c>
      <c r="AA450" s="57" t="s">
        <v>528</v>
      </c>
    </row>
    <row r="451" spans="1:27" s="33" customFormat="1" ht="15.75" customHeight="1">
      <c r="A451" s="138" t="s">
        <v>456</v>
      </c>
      <c r="B451" s="139"/>
      <c r="C451" s="139"/>
      <c r="D451" s="140"/>
      <c r="E451" s="44"/>
      <c r="F451" s="180" t="s">
        <v>780</v>
      </c>
      <c r="G451" s="181"/>
      <c r="H451" s="181"/>
      <c r="I451" s="181"/>
      <c r="J451" s="181"/>
      <c r="K451" s="181"/>
      <c r="L451" s="181"/>
      <c r="M451" s="181"/>
      <c r="N451" s="181"/>
      <c r="O451" s="181"/>
      <c r="P451" s="181"/>
      <c r="Q451" s="181"/>
      <c r="R451" s="181"/>
      <c r="S451" s="181"/>
      <c r="T451" s="181"/>
      <c r="U451" s="182"/>
      <c r="V451" s="138">
        <v>288</v>
      </c>
      <c r="W451" s="139"/>
      <c r="X451" s="140"/>
      <c r="Y451" s="31"/>
      <c r="Z451" s="31">
        <v>1</v>
      </c>
      <c r="AA451" s="57" t="s">
        <v>528</v>
      </c>
    </row>
    <row r="452" spans="1:27" s="33" customFormat="1" ht="15" customHeight="1">
      <c r="A452" s="138" t="s">
        <v>456</v>
      </c>
      <c r="B452" s="139"/>
      <c r="C452" s="139"/>
      <c r="D452" s="140"/>
      <c r="E452" s="44"/>
      <c r="F452" s="180" t="s">
        <v>781</v>
      </c>
      <c r="G452" s="181"/>
      <c r="H452" s="181"/>
      <c r="I452" s="181"/>
      <c r="J452" s="181"/>
      <c r="K452" s="181"/>
      <c r="L452" s="181"/>
      <c r="M452" s="181"/>
      <c r="N452" s="181"/>
      <c r="O452" s="181"/>
      <c r="P452" s="181"/>
      <c r="Q452" s="181"/>
      <c r="R452" s="181"/>
      <c r="S452" s="181"/>
      <c r="T452" s="181"/>
      <c r="U452" s="182"/>
      <c r="V452" s="138">
        <v>290</v>
      </c>
      <c r="W452" s="139"/>
      <c r="X452" s="140"/>
      <c r="Y452" s="31"/>
      <c r="Z452" s="31">
        <v>1</v>
      </c>
      <c r="AA452" s="57" t="s">
        <v>528</v>
      </c>
    </row>
    <row r="453" spans="1:27" s="33" customFormat="1" ht="15" customHeight="1">
      <c r="A453" s="138" t="s">
        <v>456</v>
      </c>
      <c r="B453" s="139"/>
      <c r="C453" s="139"/>
      <c r="D453" s="140"/>
      <c r="E453" s="44"/>
      <c r="F453" s="180" t="s">
        <v>782</v>
      </c>
      <c r="G453" s="181"/>
      <c r="H453" s="181"/>
      <c r="I453" s="181"/>
      <c r="J453" s="181"/>
      <c r="K453" s="181"/>
      <c r="L453" s="181"/>
      <c r="M453" s="181"/>
      <c r="N453" s="181"/>
      <c r="O453" s="181"/>
      <c r="P453" s="181"/>
      <c r="Q453" s="181"/>
      <c r="R453" s="181"/>
      <c r="S453" s="181"/>
      <c r="T453" s="181"/>
      <c r="U453" s="182"/>
      <c r="V453" s="138">
        <v>94</v>
      </c>
      <c r="W453" s="139"/>
      <c r="X453" s="140"/>
      <c r="Y453" s="31">
        <v>1</v>
      </c>
      <c r="Z453" s="31"/>
      <c r="AA453" s="57" t="s">
        <v>528</v>
      </c>
    </row>
    <row r="454" spans="1:27" s="33" customFormat="1" ht="15.75" customHeight="1">
      <c r="A454" s="138" t="s">
        <v>456</v>
      </c>
      <c r="B454" s="139"/>
      <c r="C454" s="139"/>
      <c r="D454" s="140"/>
      <c r="E454" s="44"/>
      <c r="F454" s="180" t="s">
        <v>783</v>
      </c>
      <c r="G454" s="181"/>
      <c r="H454" s="181"/>
      <c r="I454" s="181"/>
      <c r="J454" s="181"/>
      <c r="K454" s="181"/>
      <c r="L454" s="181"/>
      <c r="M454" s="181"/>
      <c r="N454" s="181"/>
      <c r="O454" s="181"/>
      <c r="P454" s="181"/>
      <c r="Q454" s="181"/>
      <c r="R454" s="181"/>
      <c r="S454" s="181"/>
      <c r="T454" s="181"/>
      <c r="U454" s="182"/>
      <c r="V454" s="138">
        <v>168</v>
      </c>
      <c r="W454" s="139"/>
      <c r="X454" s="140"/>
      <c r="Y454" s="31"/>
      <c r="Z454" s="31">
        <v>1</v>
      </c>
      <c r="AA454" s="57" t="s">
        <v>528</v>
      </c>
    </row>
    <row r="455" spans="1:27" s="33" customFormat="1">
      <c r="A455" s="138" t="s">
        <v>554</v>
      </c>
      <c r="B455" s="139"/>
      <c r="C455" s="139"/>
      <c r="D455" s="140"/>
      <c r="E455" s="44"/>
      <c r="F455" s="180" t="s">
        <v>784</v>
      </c>
      <c r="G455" s="181"/>
      <c r="H455" s="181"/>
      <c r="I455" s="181"/>
      <c r="J455" s="181"/>
      <c r="K455" s="181"/>
      <c r="L455" s="181"/>
      <c r="M455" s="181"/>
      <c r="N455" s="181"/>
      <c r="O455" s="181"/>
      <c r="P455" s="181"/>
      <c r="Q455" s="181"/>
      <c r="R455" s="181"/>
      <c r="S455" s="181"/>
      <c r="T455" s="181"/>
      <c r="U455" s="182"/>
      <c r="V455" s="138">
        <v>515.5</v>
      </c>
      <c r="W455" s="139"/>
      <c r="X455" s="140"/>
      <c r="Y455" s="31"/>
      <c r="Z455" s="31">
        <v>1</v>
      </c>
      <c r="AA455" s="57" t="s">
        <v>528</v>
      </c>
    </row>
    <row r="456" spans="1:27" s="33" customFormat="1" ht="12.75" customHeight="1">
      <c r="A456" s="138" t="s">
        <v>260</v>
      </c>
      <c r="B456" s="139"/>
      <c r="C456" s="139"/>
      <c r="D456" s="140"/>
      <c r="E456" s="44"/>
      <c r="F456" s="180" t="s">
        <v>785</v>
      </c>
      <c r="G456" s="181"/>
      <c r="H456" s="181"/>
      <c r="I456" s="181"/>
      <c r="J456" s="181"/>
      <c r="K456" s="181"/>
      <c r="L456" s="181"/>
      <c r="M456" s="181"/>
      <c r="N456" s="181"/>
      <c r="O456" s="181"/>
      <c r="P456" s="181"/>
      <c r="Q456" s="181"/>
      <c r="R456" s="181"/>
      <c r="S456" s="181"/>
      <c r="T456" s="181"/>
      <c r="U456" s="182"/>
      <c r="V456" s="138">
        <v>288</v>
      </c>
      <c r="W456" s="139"/>
      <c r="X456" s="140"/>
      <c r="Y456" s="31"/>
      <c r="Z456" s="31"/>
      <c r="AA456" s="57" t="s">
        <v>528</v>
      </c>
    </row>
    <row r="457" spans="1:27" s="33" customFormat="1" ht="12.75" customHeight="1">
      <c r="A457" s="138" t="s">
        <v>260</v>
      </c>
      <c r="B457" s="139"/>
      <c r="C457" s="139"/>
      <c r="D457" s="140"/>
      <c r="E457" s="44"/>
      <c r="F457" s="180" t="s">
        <v>782</v>
      </c>
      <c r="G457" s="181"/>
      <c r="H457" s="181"/>
      <c r="I457" s="181"/>
      <c r="J457" s="181"/>
      <c r="K457" s="181"/>
      <c r="L457" s="181"/>
      <c r="M457" s="181"/>
      <c r="N457" s="181"/>
      <c r="O457" s="181"/>
      <c r="P457" s="181"/>
      <c r="Q457" s="181"/>
      <c r="R457" s="181"/>
      <c r="S457" s="181"/>
      <c r="T457" s="181"/>
      <c r="U457" s="182"/>
      <c r="V457" s="138">
        <v>315</v>
      </c>
      <c r="W457" s="139"/>
      <c r="X457" s="140"/>
      <c r="Y457" s="31">
        <v>1</v>
      </c>
      <c r="Z457" s="31"/>
      <c r="AA457" s="57" t="s">
        <v>528</v>
      </c>
    </row>
    <row r="458" spans="1:27" s="33" customFormat="1">
      <c r="A458" s="138" t="s">
        <v>260</v>
      </c>
      <c r="B458" s="139"/>
      <c r="C458" s="139"/>
      <c r="D458" s="140"/>
      <c r="E458" s="44"/>
      <c r="F458" s="180" t="s">
        <v>786</v>
      </c>
      <c r="G458" s="181"/>
      <c r="H458" s="181"/>
      <c r="I458" s="181"/>
      <c r="J458" s="181"/>
      <c r="K458" s="181"/>
      <c r="L458" s="181"/>
      <c r="M458" s="181"/>
      <c r="N458" s="181"/>
      <c r="O458" s="181"/>
      <c r="P458" s="181"/>
      <c r="Q458" s="181"/>
      <c r="R458" s="181"/>
      <c r="S458" s="181"/>
      <c r="T458" s="181"/>
      <c r="U458" s="182"/>
      <c r="V458" s="138">
        <v>108.5</v>
      </c>
      <c r="W458" s="139"/>
      <c r="X458" s="140"/>
      <c r="Y458" s="31"/>
      <c r="Z458" s="31">
        <v>1</v>
      </c>
      <c r="AA458" s="57" t="s">
        <v>528</v>
      </c>
    </row>
    <row r="459" spans="1:27" s="33" customFormat="1">
      <c r="A459" s="138" t="s">
        <v>260</v>
      </c>
      <c r="B459" s="139"/>
      <c r="C459" s="139"/>
      <c r="D459" s="140"/>
      <c r="E459" s="44"/>
      <c r="F459" s="180" t="s">
        <v>787</v>
      </c>
      <c r="G459" s="181"/>
      <c r="H459" s="181"/>
      <c r="I459" s="181"/>
      <c r="J459" s="181"/>
      <c r="K459" s="181"/>
      <c r="L459" s="181"/>
      <c r="M459" s="181"/>
      <c r="N459" s="181"/>
      <c r="O459" s="181"/>
      <c r="P459" s="181"/>
      <c r="Q459" s="181"/>
      <c r="R459" s="181"/>
      <c r="S459" s="181"/>
      <c r="T459" s="181"/>
      <c r="U459" s="182"/>
      <c r="V459" s="138">
        <v>274</v>
      </c>
      <c r="W459" s="139"/>
      <c r="X459" s="140"/>
      <c r="Y459" s="31"/>
      <c r="Z459" s="31">
        <v>1</v>
      </c>
      <c r="AA459" s="57" t="s">
        <v>528</v>
      </c>
    </row>
    <row r="460" spans="1:27" s="33" customFormat="1">
      <c r="A460" s="138" t="s">
        <v>260</v>
      </c>
      <c r="B460" s="139"/>
      <c r="C460" s="139"/>
      <c r="D460" s="140"/>
      <c r="E460" s="44"/>
      <c r="F460" s="180" t="s">
        <v>788</v>
      </c>
      <c r="G460" s="181"/>
      <c r="H460" s="181"/>
      <c r="I460" s="181"/>
      <c r="J460" s="181"/>
      <c r="K460" s="181"/>
      <c r="L460" s="181"/>
      <c r="M460" s="181"/>
      <c r="N460" s="181"/>
      <c r="O460" s="181"/>
      <c r="P460" s="181"/>
      <c r="Q460" s="181"/>
      <c r="R460" s="181"/>
      <c r="S460" s="181"/>
      <c r="T460" s="181"/>
      <c r="U460" s="182"/>
      <c r="V460" s="138">
        <v>73500</v>
      </c>
      <c r="W460" s="139"/>
      <c r="X460" s="140"/>
      <c r="Y460" s="31">
        <v>1</v>
      </c>
      <c r="Z460" s="31"/>
      <c r="AA460" s="57" t="s">
        <v>528</v>
      </c>
    </row>
    <row r="461" spans="1:27" s="33" customFormat="1">
      <c r="A461" s="138" t="s">
        <v>260</v>
      </c>
      <c r="B461" s="139"/>
      <c r="C461" s="139"/>
      <c r="D461" s="140"/>
      <c r="E461" s="44"/>
      <c r="F461" s="180" t="s">
        <v>789</v>
      </c>
      <c r="G461" s="181"/>
      <c r="H461" s="181"/>
      <c r="I461" s="181"/>
      <c r="J461" s="181"/>
      <c r="K461" s="181"/>
      <c r="L461" s="181"/>
      <c r="M461" s="181"/>
      <c r="N461" s="181"/>
      <c r="O461" s="181"/>
      <c r="P461" s="181"/>
      <c r="Q461" s="181"/>
      <c r="R461" s="181"/>
      <c r="S461" s="181"/>
      <c r="T461" s="181"/>
      <c r="U461" s="182"/>
      <c r="V461" s="138">
        <v>73500</v>
      </c>
      <c r="W461" s="139"/>
      <c r="X461" s="140"/>
      <c r="Y461" s="31">
        <v>1</v>
      </c>
      <c r="Z461" s="31"/>
      <c r="AA461" s="57" t="s">
        <v>528</v>
      </c>
    </row>
    <row r="462" spans="1:27" s="33" customFormat="1">
      <c r="A462" s="138" t="s">
        <v>260</v>
      </c>
      <c r="B462" s="139"/>
      <c r="C462" s="139"/>
      <c r="D462" s="140"/>
      <c r="E462" s="44"/>
      <c r="F462" s="180" t="s">
        <v>790</v>
      </c>
      <c r="G462" s="181"/>
      <c r="H462" s="181"/>
      <c r="I462" s="181"/>
      <c r="J462" s="181"/>
      <c r="K462" s="181"/>
      <c r="L462" s="181"/>
      <c r="M462" s="181"/>
      <c r="N462" s="181"/>
      <c r="O462" s="181"/>
      <c r="P462" s="181"/>
      <c r="Q462" s="181"/>
      <c r="R462" s="181"/>
      <c r="S462" s="181"/>
      <c r="T462" s="181"/>
      <c r="U462" s="182"/>
      <c r="V462" s="138">
        <v>360</v>
      </c>
      <c r="W462" s="139"/>
      <c r="X462" s="140"/>
      <c r="Y462" s="31">
        <v>1</v>
      </c>
      <c r="Z462" s="31"/>
      <c r="AA462" s="57" t="s">
        <v>528</v>
      </c>
    </row>
    <row r="463" spans="1:27" s="33" customFormat="1">
      <c r="A463" s="138" t="s">
        <v>147</v>
      </c>
      <c r="B463" s="139"/>
      <c r="C463" s="139"/>
      <c r="D463" s="140"/>
      <c r="E463" s="44"/>
      <c r="F463" s="180" t="s">
        <v>791</v>
      </c>
      <c r="G463" s="181"/>
      <c r="H463" s="181"/>
      <c r="I463" s="181"/>
      <c r="J463" s="181"/>
      <c r="K463" s="181"/>
      <c r="L463" s="181"/>
      <c r="M463" s="181"/>
      <c r="N463" s="181"/>
      <c r="O463" s="181"/>
      <c r="P463" s="181"/>
      <c r="Q463" s="181"/>
      <c r="R463" s="181"/>
      <c r="S463" s="181"/>
      <c r="T463" s="181"/>
      <c r="U463" s="182"/>
      <c r="V463" s="138">
        <v>360</v>
      </c>
      <c r="W463" s="139"/>
      <c r="X463" s="140"/>
      <c r="Y463" s="31"/>
      <c r="Z463" s="31">
        <v>1</v>
      </c>
      <c r="AA463" s="57" t="s">
        <v>528</v>
      </c>
    </row>
    <row r="464" spans="1:27" s="46" customFormat="1">
      <c r="A464" s="294" t="s">
        <v>290</v>
      </c>
      <c r="B464" s="295"/>
      <c r="C464" s="295"/>
      <c r="D464" s="296"/>
      <c r="E464" s="291"/>
      <c r="F464" s="180" t="s">
        <v>792</v>
      </c>
      <c r="G464" s="181"/>
      <c r="H464" s="181"/>
      <c r="I464" s="181"/>
      <c r="J464" s="181"/>
      <c r="K464" s="181"/>
      <c r="L464" s="181"/>
      <c r="M464" s="181"/>
      <c r="N464" s="181"/>
      <c r="O464" s="181"/>
      <c r="P464" s="181"/>
      <c r="Q464" s="181"/>
      <c r="R464" s="181"/>
      <c r="S464" s="181"/>
      <c r="T464" s="181"/>
      <c r="U464" s="182"/>
      <c r="V464" s="138">
        <v>444.6</v>
      </c>
      <c r="W464" s="139"/>
      <c r="X464" s="140"/>
      <c r="Y464" s="31" t="s">
        <v>793</v>
      </c>
      <c r="Z464" s="31"/>
      <c r="AA464" s="37" t="s">
        <v>529</v>
      </c>
    </row>
    <row r="465" spans="1:28" s="46" customFormat="1">
      <c r="A465" s="512"/>
      <c r="B465" s="513"/>
      <c r="C465" s="513"/>
      <c r="D465" s="514"/>
      <c r="E465" s="515"/>
      <c r="F465" s="180" t="s">
        <v>794</v>
      </c>
      <c r="G465" s="181"/>
      <c r="H465" s="181"/>
      <c r="I465" s="181"/>
      <c r="J465" s="181"/>
      <c r="K465" s="181"/>
      <c r="L465" s="181"/>
      <c r="M465" s="181"/>
      <c r="N465" s="181"/>
      <c r="O465" s="181"/>
      <c r="P465" s="181"/>
      <c r="Q465" s="181"/>
      <c r="R465" s="181"/>
      <c r="S465" s="181"/>
      <c r="T465" s="181"/>
      <c r="U465" s="182"/>
      <c r="V465" s="138">
        <v>54</v>
      </c>
      <c r="W465" s="139"/>
      <c r="X465" s="140"/>
      <c r="Y465" s="31" t="s">
        <v>793</v>
      </c>
      <c r="Z465" s="31"/>
      <c r="AA465" s="37" t="s">
        <v>529</v>
      </c>
    </row>
    <row r="466" spans="1:28" s="46" customFormat="1">
      <c r="A466" s="516"/>
      <c r="B466" s="517"/>
      <c r="C466" s="517"/>
      <c r="D466" s="518"/>
      <c r="E466" s="292"/>
      <c r="F466" s="180" t="s">
        <v>795</v>
      </c>
      <c r="G466" s="181"/>
      <c r="H466" s="181"/>
      <c r="I466" s="181"/>
      <c r="J466" s="181"/>
      <c r="K466" s="181"/>
      <c r="L466" s="181"/>
      <c r="M466" s="181"/>
      <c r="N466" s="181"/>
      <c r="O466" s="181"/>
      <c r="P466" s="181"/>
      <c r="Q466" s="181"/>
      <c r="R466" s="181"/>
      <c r="S466" s="181"/>
      <c r="T466" s="181"/>
      <c r="U466" s="182"/>
      <c r="V466" s="138">
        <v>15.8</v>
      </c>
      <c r="W466" s="139"/>
      <c r="X466" s="140"/>
      <c r="Y466" s="31" t="s">
        <v>793</v>
      </c>
      <c r="Z466" s="31"/>
      <c r="AA466" s="37" t="s">
        <v>529</v>
      </c>
    </row>
    <row r="467" spans="1:28" s="46" customFormat="1">
      <c r="A467" s="294" t="s">
        <v>335</v>
      </c>
      <c r="B467" s="295"/>
      <c r="C467" s="295"/>
      <c r="D467" s="296"/>
      <c r="E467" s="291"/>
      <c r="F467" s="180" t="s">
        <v>767</v>
      </c>
      <c r="G467" s="181"/>
      <c r="H467" s="181"/>
      <c r="I467" s="181"/>
      <c r="J467" s="181"/>
      <c r="K467" s="181"/>
      <c r="L467" s="181"/>
      <c r="M467" s="181"/>
      <c r="N467" s="181"/>
      <c r="O467" s="181"/>
      <c r="P467" s="181"/>
      <c r="Q467" s="181"/>
      <c r="R467" s="181"/>
      <c r="S467" s="181"/>
      <c r="T467" s="181"/>
      <c r="U467" s="182"/>
      <c r="V467" s="138">
        <v>5060</v>
      </c>
      <c r="W467" s="139"/>
      <c r="X467" s="140"/>
      <c r="Y467" s="31" t="s">
        <v>793</v>
      </c>
      <c r="Z467" s="31"/>
      <c r="AA467" s="37" t="s">
        <v>529</v>
      </c>
    </row>
    <row r="468" spans="1:28" s="46" customFormat="1">
      <c r="A468" s="516"/>
      <c r="B468" s="517"/>
      <c r="C468" s="517"/>
      <c r="D468" s="518"/>
      <c r="E468" s="292"/>
      <c r="F468" s="180" t="s">
        <v>768</v>
      </c>
      <c r="G468" s="181"/>
      <c r="H468" s="181"/>
      <c r="I468" s="181"/>
      <c r="J468" s="181"/>
      <c r="K468" s="181"/>
      <c r="L468" s="181"/>
      <c r="M468" s="181"/>
      <c r="N468" s="181"/>
      <c r="O468" s="181"/>
      <c r="P468" s="181"/>
      <c r="Q468" s="181"/>
      <c r="R468" s="181"/>
      <c r="S468" s="181"/>
      <c r="T468" s="181"/>
      <c r="U468" s="182"/>
      <c r="V468" s="138">
        <v>89.2</v>
      </c>
      <c r="W468" s="139"/>
      <c r="X468" s="140"/>
      <c r="Y468" s="31" t="s">
        <v>793</v>
      </c>
      <c r="Z468" s="31"/>
      <c r="AA468" s="37" t="s">
        <v>529</v>
      </c>
    </row>
    <row r="469" spans="1:28" s="46" customFormat="1">
      <c r="A469" s="138" t="s">
        <v>796</v>
      </c>
      <c r="B469" s="139"/>
      <c r="C469" s="139"/>
      <c r="D469" s="140"/>
      <c r="E469" s="44"/>
      <c r="F469" s="180" t="s">
        <v>797</v>
      </c>
      <c r="G469" s="181"/>
      <c r="H469" s="181"/>
      <c r="I469" s="181"/>
      <c r="J469" s="181"/>
      <c r="K469" s="181"/>
      <c r="L469" s="181"/>
      <c r="M469" s="181"/>
      <c r="N469" s="181"/>
      <c r="O469" s="181"/>
      <c r="P469" s="181"/>
      <c r="Q469" s="181"/>
      <c r="R469" s="181"/>
      <c r="S469" s="181"/>
      <c r="T469" s="181"/>
      <c r="U469" s="182"/>
      <c r="V469" s="138"/>
      <c r="W469" s="139"/>
      <c r="X469" s="140"/>
      <c r="Y469" s="31"/>
      <c r="Z469" s="31"/>
      <c r="AA469" s="37" t="s">
        <v>531</v>
      </c>
    </row>
    <row r="470" spans="1:28" s="46" customFormat="1">
      <c r="A470" s="138" t="s">
        <v>798</v>
      </c>
      <c r="B470" s="139"/>
      <c r="C470" s="139"/>
      <c r="D470" s="140"/>
      <c r="E470" s="44"/>
      <c r="F470" s="180" t="s">
        <v>799</v>
      </c>
      <c r="G470" s="181"/>
      <c r="H470" s="181"/>
      <c r="I470" s="181"/>
      <c r="J470" s="181"/>
      <c r="K470" s="181"/>
      <c r="L470" s="181"/>
      <c r="M470" s="181"/>
      <c r="N470" s="181"/>
      <c r="O470" s="181"/>
      <c r="P470" s="181"/>
      <c r="Q470" s="181"/>
      <c r="R470" s="181"/>
      <c r="S470" s="181"/>
      <c r="T470" s="181"/>
      <c r="U470" s="182"/>
      <c r="V470" s="138"/>
      <c r="W470" s="139"/>
      <c r="X470" s="140"/>
      <c r="Y470" s="31"/>
      <c r="Z470" s="31"/>
      <c r="AA470" s="37" t="s">
        <v>531</v>
      </c>
    </row>
    <row r="471" spans="1:28" s="46" customFormat="1">
      <c r="A471" s="138" t="s">
        <v>335</v>
      </c>
      <c r="B471" s="139"/>
      <c r="C471" s="139"/>
      <c r="D471" s="140"/>
      <c r="E471" s="44"/>
      <c r="F471" s="180" t="s">
        <v>800</v>
      </c>
      <c r="G471" s="181"/>
      <c r="H471" s="181"/>
      <c r="I471" s="181"/>
      <c r="J471" s="181"/>
      <c r="K471" s="181"/>
      <c r="L471" s="181"/>
      <c r="M471" s="181"/>
      <c r="N471" s="181"/>
      <c r="O471" s="181"/>
      <c r="P471" s="181"/>
      <c r="Q471" s="181"/>
      <c r="R471" s="181"/>
      <c r="S471" s="181"/>
      <c r="T471" s="181"/>
      <c r="U471" s="182"/>
      <c r="V471" s="138">
        <v>410</v>
      </c>
      <c r="W471" s="139"/>
      <c r="X471" s="140"/>
      <c r="Y471" s="31"/>
      <c r="Z471" s="31" t="s">
        <v>135</v>
      </c>
      <c r="AA471" s="37" t="s">
        <v>532</v>
      </c>
      <c r="AB471" s="37"/>
    </row>
    <row r="472" spans="1:28" s="46" customFormat="1">
      <c r="A472" s="138" t="s">
        <v>302</v>
      </c>
      <c r="B472" s="139"/>
      <c r="C472" s="139"/>
      <c r="D472" s="140"/>
      <c r="E472" s="68"/>
      <c r="F472" s="180" t="s">
        <v>801</v>
      </c>
      <c r="G472" s="181"/>
      <c r="H472" s="181"/>
      <c r="I472" s="181"/>
      <c r="J472" s="181"/>
      <c r="K472" s="181"/>
      <c r="L472" s="181"/>
      <c r="M472" s="181"/>
      <c r="N472" s="181"/>
      <c r="O472" s="181"/>
      <c r="P472" s="181"/>
      <c r="Q472" s="181"/>
      <c r="R472" s="181"/>
      <c r="S472" s="181"/>
      <c r="T472" s="181"/>
      <c r="U472" s="182"/>
      <c r="V472" s="138">
        <v>162</v>
      </c>
      <c r="W472" s="139"/>
      <c r="X472" s="140"/>
      <c r="Y472" s="31"/>
      <c r="Z472" s="31" t="s">
        <v>135</v>
      </c>
      <c r="AA472" s="37" t="s">
        <v>532</v>
      </c>
      <c r="AB472" s="37"/>
    </row>
    <row r="473" spans="1:28" s="33" customFormat="1" ht="25.2" customHeight="1">
      <c r="A473" s="138" t="s">
        <v>484</v>
      </c>
      <c r="B473" s="139"/>
      <c r="C473" s="139"/>
      <c r="D473" s="140"/>
      <c r="E473" s="68"/>
      <c r="F473" s="519" t="s">
        <v>801</v>
      </c>
      <c r="G473" s="520"/>
      <c r="H473" s="520"/>
      <c r="I473" s="520"/>
      <c r="J473" s="520"/>
      <c r="K473" s="520"/>
      <c r="L473" s="520"/>
      <c r="M473" s="520"/>
      <c r="N473" s="520"/>
      <c r="O473" s="520"/>
      <c r="P473" s="520"/>
      <c r="Q473" s="520"/>
      <c r="R473" s="520"/>
      <c r="S473" s="520"/>
      <c r="T473" s="520"/>
      <c r="U473" s="521"/>
      <c r="V473" s="138">
        <v>70</v>
      </c>
      <c r="W473" s="139"/>
      <c r="X473" s="140"/>
      <c r="Y473" s="31"/>
      <c r="Z473" s="31" t="s">
        <v>135</v>
      </c>
      <c r="AA473" s="37" t="s">
        <v>532</v>
      </c>
      <c r="AB473" s="37"/>
    </row>
    <row r="474" spans="1:28" s="33" customFormat="1" ht="15" customHeight="1">
      <c r="A474" s="138" t="s">
        <v>327</v>
      </c>
      <c r="B474" s="139"/>
      <c r="C474" s="139"/>
      <c r="D474" s="140"/>
      <c r="E474" s="45"/>
      <c r="F474" s="315" t="s">
        <v>801</v>
      </c>
      <c r="G474" s="316"/>
      <c r="H474" s="316"/>
      <c r="I474" s="316"/>
      <c r="J474" s="316"/>
      <c r="K474" s="316"/>
      <c r="L474" s="316"/>
      <c r="M474" s="316"/>
      <c r="N474" s="316"/>
      <c r="O474" s="316"/>
      <c r="P474" s="316"/>
      <c r="Q474" s="316"/>
      <c r="R474" s="316"/>
      <c r="S474" s="316"/>
      <c r="T474" s="316"/>
      <c r="U474" s="317"/>
      <c r="V474" s="139">
        <v>84</v>
      </c>
      <c r="W474" s="139"/>
      <c r="X474" s="140"/>
      <c r="Y474" s="31"/>
      <c r="Z474" s="31" t="s">
        <v>135</v>
      </c>
      <c r="AA474" s="37" t="s">
        <v>532</v>
      </c>
      <c r="AB474" s="37"/>
    </row>
    <row r="475" spans="1:28" s="46" customFormat="1" ht="12.75" customHeight="1">
      <c r="A475" s="147" t="s">
        <v>512</v>
      </c>
      <c r="B475" s="148"/>
      <c r="C475" s="148"/>
      <c r="D475" s="149"/>
      <c r="E475" s="44"/>
      <c r="F475" s="47"/>
      <c r="G475" s="42"/>
      <c r="H475" s="42"/>
      <c r="I475" s="42"/>
      <c r="J475" s="42" t="s">
        <v>802</v>
      </c>
      <c r="K475" s="42"/>
      <c r="L475" s="42"/>
      <c r="M475" s="42"/>
      <c r="N475" s="42"/>
      <c r="P475" s="42"/>
      <c r="Q475" s="42"/>
      <c r="R475" s="42"/>
      <c r="S475" s="48"/>
      <c r="T475" s="48"/>
      <c r="U475" s="49"/>
      <c r="V475" s="138"/>
      <c r="W475" s="139"/>
      <c r="X475" s="140"/>
      <c r="Y475" s="31" t="s">
        <v>135</v>
      </c>
      <c r="Z475" s="31"/>
      <c r="AA475" s="37" t="s">
        <v>533</v>
      </c>
      <c r="AB475" s="37"/>
    </row>
    <row r="476" spans="1:28" s="46" customFormat="1" ht="13.2" customHeight="1">
      <c r="A476" s="147" t="s">
        <v>191</v>
      </c>
      <c r="B476" s="148"/>
      <c r="C476" s="148"/>
      <c r="D476" s="149"/>
      <c r="E476" s="44"/>
      <c r="F476" s="53"/>
      <c r="G476" s="54"/>
      <c r="H476" s="54"/>
      <c r="I476" s="54" t="s">
        <v>803</v>
      </c>
      <c r="J476" s="54"/>
      <c r="K476" s="54"/>
      <c r="L476" s="54"/>
      <c r="M476" s="54" t="s">
        <v>804</v>
      </c>
      <c r="N476" s="54"/>
      <c r="O476" s="54"/>
      <c r="P476" s="54"/>
      <c r="Q476" s="54"/>
      <c r="R476" s="54"/>
      <c r="S476" s="48"/>
      <c r="T476" s="48"/>
      <c r="U476" s="49"/>
      <c r="V476" s="138"/>
      <c r="W476" s="139"/>
      <c r="X476" s="140"/>
      <c r="Y476" s="31" t="s">
        <v>135</v>
      </c>
      <c r="Z476" s="31"/>
      <c r="AA476" s="37" t="s">
        <v>533</v>
      </c>
      <c r="AB476" s="37"/>
    </row>
    <row r="477" spans="1:28" s="33" customFormat="1" ht="15.75" customHeight="1">
      <c r="A477" s="147" t="s">
        <v>260</v>
      </c>
      <c r="B477" s="148"/>
      <c r="C477" s="148"/>
      <c r="D477" s="149"/>
      <c r="E477" s="44"/>
      <c r="F477" s="135" t="s">
        <v>805</v>
      </c>
      <c r="G477" s="136"/>
      <c r="H477" s="136"/>
      <c r="I477" s="136"/>
      <c r="J477" s="136"/>
      <c r="K477" s="136"/>
      <c r="L477" s="136"/>
      <c r="M477" s="136"/>
      <c r="N477" s="136"/>
      <c r="O477" s="136"/>
      <c r="P477" s="136"/>
      <c r="Q477" s="136"/>
      <c r="R477" s="136"/>
      <c r="S477" s="136"/>
      <c r="T477" s="136"/>
      <c r="U477" s="137"/>
      <c r="V477" s="138"/>
      <c r="W477" s="139"/>
      <c r="X477" s="140"/>
      <c r="Y477" s="31" t="s">
        <v>135</v>
      </c>
      <c r="Z477" s="31"/>
      <c r="AA477" s="37" t="s">
        <v>533</v>
      </c>
      <c r="AB477" s="37"/>
    </row>
  </sheetData>
  <mergeCells count="1176">
    <mergeCell ref="A477:D477"/>
    <mergeCell ref="F477:U477"/>
    <mergeCell ref="V477:X477"/>
    <mergeCell ref="A473:D473"/>
    <mergeCell ref="F473:U473"/>
    <mergeCell ref="V473:X473"/>
    <mergeCell ref="A474:D474"/>
    <mergeCell ref="F474:U474"/>
    <mergeCell ref="V474:X474"/>
    <mergeCell ref="A475:D475"/>
    <mergeCell ref="V475:X475"/>
    <mergeCell ref="A476:D476"/>
    <mergeCell ref="V476:X476"/>
    <mergeCell ref="A470:D470"/>
    <mergeCell ref="F470:U470"/>
    <mergeCell ref="V470:X470"/>
    <mergeCell ref="A471:D471"/>
    <mergeCell ref="F471:U471"/>
    <mergeCell ref="V471:X471"/>
    <mergeCell ref="A472:D472"/>
    <mergeCell ref="F472:U472"/>
    <mergeCell ref="V472:X472"/>
    <mergeCell ref="A467:D468"/>
    <mergeCell ref="E467:E468"/>
    <mergeCell ref="F467:U467"/>
    <mergeCell ref="V467:X467"/>
    <mergeCell ref="F468:U468"/>
    <mergeCell ref="V468:X468"/>
    <mergeCell ref="A469:D469"/>
    <mergeCell ref="F469:U469"/>
    <mergeCell ref="V469:X469"/>
    <mergeCell ref="A463:D463"/>
    <mergeCell ref="F463:U463"/>
    <mergeCell ref="V463:X463"/>
    <mergeCell ref="A464:D466"/>
    <mergeCell ref="E464:E466"/>
    <mergeCell ref="F464:U464"/>
    <mergeCell ref="V464:X464"/>
    <mergeCell ref="F465:U465"/>
    <mergeCell ref="V465:X465"/>
    <mergeCell ref="F466:U466"/>
    <mergeCell ref="V466:X466"/>
    <mergeCell ref="A460:D460"/>
    <mergeCell ref="F460:U460"/>
    <mergeCell ref="V460:X460"/>
    <mergeCell ref="A461:D461"/>
    <mergeCell ref="F461:U461"/>
    <mergeCell ref="V461:X461"/>
    <mergeCell ref="A462:D462"/>
    <mergeCell ref="F462:U462"/>
    <mergeCell ref="V462:X462"/>
    <mergeCell ref="A457:D457"/>
    <mergeCell ref="F457:U457"/>
    <mergeCell ref="V457:X457"/>
    <mergeCell ref="A458:D458"/>
    <mergeCell ref="F458:U458"/>
    <mergeCell ref="V458:X458"/>
    <mergeCell ref="A459:D459"/>
    <mergeCell ref="F459:U459"/>
    <mergeCell ref="V459:X459"/>
    <mergeCell ref="A454:D454"/>
    <mergeCell ref="F454:U454"/>
    <mergeCell ref="V454:X454"/>
    <mergeCell ref="A455:D455"/>
    <mergeCell ref="F455:U455"/>
    <mergeCell ref="V455:X455"/>
    <mergeCell ref="A456:D456"/>
    <mergeCell ref="F456:U456"/>
    <mergeCell ref="V456:X456"/>
    <mergeCell ref="A451:D451"/>
    <mergeCell ref="F451:U451"/>
    <mergeCell ref="V451:X451"/>
    <mergeCell ref="A452:D452"/>
    <mergeCell ref="F452:U452"/>
    <mergeCell ref="V452:X452"/>
    <mergeCell ref="A453:D453"/>
    <mergeCell ref="F453:U453"/>
    <mergeCell ref="V453:X453"/>
    <mergeCell ref="A448:D448"/>
    <mergeCell ref="F448:U448"/>
    <mergeCell ref="V448:X448"/>
    <mergeCell ref="A449:D449"/>
    <mergeCell ref="F449:U449"/>
    <mergeCell ref="V449:X449"/>
    <mergeCell ref="A450:D450"/>
    <mergeCell ref="F450:U450"/>
    <mergeCell ref="V450:X450"/>
    <mergeCell ref="A445:D445"/>
    <mergeCell ref="F445:U445"/>
    <mergeCell ref="V445:X445"/>
    <mergeCell ref="A446:D446"/>
    <mergeCell ref="F446:U446"/>
    <mergeCell ref="V446:X446"/>
    <mergeCell ref="A447:D447"/>
    <mergeCell ref="F447:U447"/>
    <mergeCell ref="V447:X447"/>
    <mergeCell ref="A442:D442"/>
    <mergeCell ref="F442:U442"/>
    <mergeCell ref="V442:X442"/>
    <mergeCell ref="A443:D443"/>
    <mergeCell ref="F443:U443"/>
    <mergeCell ref="V443:X443"/>
    <mergeCell ref="A444:D444"/>
    <mergeCell ref="F444:U444"/>
    <mergeCell ref="V444:X444"/>
    <mergeCell ref="A439:D439"/>
    <mergeCell ref="F439:U439"/>
    <mergeCell ref="V439:X439"/>
    <mergeCell ref="A440:D440"/>
    <mergeCell ref="F440:U440"/>
    <mergeCell ref="V440:X440"/>
    <mergeCell ref="A441:D441"/>
    <mergeCell ref="F441:U441"/>
    <mergeCell ref="V441:X441"/>
    <mergeCell ref="A431:D431"/>
    <mergeCell ref="F431:U431"/>
    <mergeCell ref="V431:X431"/>
    <mergeCell ref="A437:D437"/>
    <mergeCell ref="F437:U437"/>
    <mergeCell ref="V437:X437"/>
    <mergeCell ref="A438:D438"/>
    <mergeCell ref="F438:U438"/>
    <mergeCell ref="V438:X438"/>
    <mergeCell ref="A428:D428"/>
    <mergeCell ref="F428:U428"/>
    <mergeCell ref="V428:X428"/>
    <mergeCell ref="A429:D429"/>
    <mergeCell ref="F429:U429"/>
    <mergeCell ref="V429:X429"/>
    <mergeCell ref="A430:D430"/>
    <mergeCell ref="F430:U430"/>
    <mergeCell ref="V430:X430"/>
    <mergeCell ref="A425:D425"/>
    <mergeCell ref="F425:U425"/>
    <mergeCell ref="V425:X425"/>
    <mergeCell ref="A426:D426"/>
    <mergeCell ref="F426:U426"/>
    <mergeCell ref="V426:X426"/>
    <mergeCell ref="A427:D427"/>
    <mergeCell ref="F427:U427"/>
    <mergeCell ref="V427:X427"/>
    <mergeCell ref="A422:D422"/>
    <mergeCell ref="F422:U422"/>
    <mergeCell ref="V422:X422"/>
    <mergeCell ref="A423:D423"/>
    <mergeCell ref="F423:U423"/>
    <mergeCell ref="V423:X423"/>
    <mergeCell ref="A424:D424"/>
    <mergeCell ref="F424:U424"/>
    <mergeCell ref="V424:X424"/>
    <mergeCell ref="A419:D419"/>
    <mergeCell ref="F419:U419"/>
    <mergeCell ref="V419:X419"/>
    <mergeCell ref="A420:D420"/>
    <mergeCell ref="F420:U420"/>
    <mergeCell ref="V420:X420"/>
    <mergeCell ref="A421:D421"/>
    <mergeCell ref="F421:U421"/>
    <mergeCell ref="V421:X421"/>
    <mergeCell ref="A416:D416"/>
    <mergeCell ref="F416:U416"/>
    <mergeCell ref="V416:X416"/>
    <mergeCell ref="A417:D417"/>
    <mergeCell ref="F417:U417"/>
    <mergeCell ref="V417:X417"/>
    <mergeCell ref="A418:D418"/>
    <mergeCell ref="F418:U418"/>
    <mergeCell ref="V418:X418"/>
    <mergeCell ref="A413:D413"/>
    <mergeCell ref="F413:U413"/>
    <mergeCell ref="V413:X413"/>
    <mergeCell ref="A414:D414"/>
    <mergeCell ref="F414:U414"/>
    <mergeCell ref="V414:X414"/>
    <mergeCell ref="A415:D415"/>
    <mergeCell ref="F415:U415"/>
    <mergeCell ref="V415:X415"/>
    <mergeCell ref="A408:D408"/>
    <mergeCell ref="F408:U408"/>
    <mergeCell ref="A409:D409"/>
    <mergeCell ref="F409:U409"/>
    <mergeCell ref="A410:D410"/>
    <mergeCell ref="F410:U410"/>
    <mergeCell ref="A411:D411"/>
    <mergeCell ref="F411:U411"/>
    <mergeCell ref="A412:D412"/>
    <mergeCell ref="F412:U412"/>
    <mergeCell ref="V403:X403"/>
    <mergeCell ref="A404:D404"/>
    <mergeCell ref="F404:U404"/>
    <mergeCell ref="A405:D405"/>
    <mergeCell ref="F405:U405"/>
    <mergeCell ref="A406:D406"/>
    <mergeCell ref="F406:U406"/>
    <mergeCell ref="A407:D407"/>
    <mergeCell ref="F407:U407"/>
    <mergeCell ref="A399:D399"/>
    <mergeCell ref="F399:U399"/>
    <mergeCell ref="A400:D400"/>
    <mergeCell ref="F400:U400"/>
    <mergeCell ref="A401:D401"/>
    <mergeCell ref="F401:U401"/>
    <mergeCell ref="A402:D402"/>
    <mergeCell ref="F402:U402"/>
    <mergeCell ref="A403:D403"/>
    <mergeCell ref="F403:U403"/>
    <mergeCell ref="A396:D396"/>
    <mergeCell ref="F396:U396"/>
    <mergeCell ref="V396:X396"/>
    <mergeCell ref="A397:D397"/>
    <mergeCell ref="F397:U397"/>
    <mergeCell ref="V397:X397"/>
    <mergeCell ref="A398:D398"/>
    <mergeCell ref="F398:U398"/>
    <mergeCell ref="V398:X398"/>
    <mergeCell ref="A393:D393"/>
    <mergeCell ref="F393:U393"/>
    <mergeCell ref="V393:X393"/>
    <mergeCell ref="A394:D394"/>
    <mergeCell ref="F394:U394"/>
    <mergeCell ref="V394:X394"/>
    <mergeCell ref="A395:D395"/>
    <mergeCell ref="F395:U395"/>
    <mergeCell ref="V395:X395"/>
    <mergeCell ref="A390:D390"/>
    <mergeCell ref="F390:U390"/>
    <mergeCell ref="V390:X390"/>
    <mergeCell ref="A391:D391"/>
    <mergeCell ref="F391:U391"/>
    <mergeCell ref="V391:X391"/>
    <mergeCell ref="A392:D392"/>
    <mergeCell ref="F392:U392"/>
    <mergeCell ref="V392:X392"/>
    <mergeCell ref="A387:D387"/>
    <mergeCell ref="F387:U387"/>
    <mergeCell ref="V387:X387"/>
    <mergeCell ref="A388:D388"/>
    <mergeCell ref="F388:U388"/>
    <mergeCell ref="V388:X388"/>
    <mergeCell ref="A389:D389"/>
    <mergeCell ref="F389:U389"/>
    <mergeCell ref="V389:X389"/>
    <mergeCell ref="A384:D384"/>
    <mergeCell ref="F384:U384"/>
    <mergeCell ref="V384:X384"/>
    <mergeCell ref="A385:D385"/>
    <mergeCell ref="F385:U385"/>
    <mergeCell ref="V385:X386"/>
    <mergeCell ref="Y385:Y386"/>
    <mergeCell ref="Z385:Z386"/>
    <mergeCell ref="A386:D386"/>
    <mergeCell ref="F386:U386"/>
    <mergeCell ref="A381:D381"/>
    <mergeCell ref="F381:U381"/>
    <mergeCell ref="V381:X381"/>
    <mergeCell ref="A382:D382"/>
    <mergeCell ref="F382:U382"/>
    <mergeCell ref="V382:X382"/>
    <mergeCell ref="A383:D383"/>
    <mergeCell ref="F383:U383"/>
    <mergeCell ref="V383:X383"/>
    <mergeCell ref="A378:D378"/>
    <mergeCell ref="F378:U378"/>
    <mergeCell ref="V378:X378"/>
    <mergeCell ref="A379:D379"/>
    <mergeCell ref="F379:U379"/>
    <mergeCell ref="V379:X379"/>
    <mergeCell ref="A380:D380"/>
    <mergeCell ref="F380:U380"/>
    <mergeCell ref="V380:X380"/>
    <mergeCell ref="A375:D375"/>
    <mergeCell ref="F375:U375"/>
    <mergeCell ref="V375:X375"/>
    <mergeCell ref="A376:D376"/>
    <mergeCell ref="F376:U376"/>
    <mergeCell ref="V376:X376"/>
    <mergeCell ref="A377:D377"/>
    <mergeCell ref="F377:U377"/>
    <mergeCell ref="V377:X377"/>
    <mergeCell ref="A372:D372"/>
    <mergeCell ref="F372:U372"/>
    <mergeCell ref="V372:X372"/>
    <mergeCell ref="A373:D373"/>
    <mergeCell ref="F373:U373"/>
    <mergeCell ref="V373:X373"/>
    <mergeCell ref="A374:D374"/>
    <mergeCell ref="F374:U374"/>
    <mergeCell ref="V374:X374"/>
    <mergeCell ref="A369:D369"/>
    <mergeCell ref="F369:U369"/>
    <mergeCell ref="V369:X369"/>
    <mergeCell ref="A370:D370"/>
    <mergeCell ref="F370:U370"/>
    <mergeCell ref="V370:X370"/>
    <mergeCell ref="A371:D371"/>
    <mergeCell ref="F371:U371"/>
    <mergeCell ref="V371:X371"/>
    <mergeCell ref="A366:D366"/>
    <mergeCell ref="F366:U366"/>
    <mergeCell ref="V366:X366"/>
    <mergeCell ref="A367:D367"/>
    <mergeCell ref="F367:U367"/>
    <mergeCell ref="V367:X367"/>
    <mergeCell ref="A368:D368"/>
    <mergeCell ref="F368:U368"/>
    <mergeCell ref="V368:X368"/>
    <mergeCell ref="A363:D363"/>
    <mergeCell ref="F363:U363"/>
    <mergeCell ref="V363:X363"/>
    <mergeCell ref="A364:D364"/>
    <mergeCell ref="F364:U364"/>
    <mergeCell ref="V364:X364"/>
    <mergeCell ref="A365:D365"/>
    <mergeCell ref="F365:U365"/>
    <mergeCell ref="V365:X365"/>
    <mergeCell ref="A360:D360"/>
    <mergeCell ref="F360:U360"/>
    <mergeCell ref="V360:X360"/>
    <mergeCell ref="A361:D361"/>
    <mergeCell ref="F361:U361"/>
    <mergeCell ref="V361:X361"/>
    <mergeCell ref="A362:D362"/>
    <mergeCell ref="F362:U362"/>
    <mergeCell ref="V362:X362"/>
    <mergeCell ref="A357:D357"/>
    <mergeCell ref="F357:U357"/>
    <mergeCell ref="V357:X357"/>
    <mergeCell ref="A358:D358"/>
    <mergeCell ref="F358:U358"/>
    <mergeCell ref="V358:X358"/>
    <mergeCell ref="A359:D359"/>
    <mergeCell ref="F359:U359"/>
    <mergeCell ref="V359:X359"/>
    <mergeCell ref="A354:D354"/>
    <mergeCell ref="F354:U354"/>
    <mergeCell ref="V354:X354"/>
    <mergeCell ref="A355:D355"/>
    <mergeCell ref="F355:U355"/>
    <mergeCell ref="V355:X355"/>
    <mergeCell ref="A356:D356"/>
    <mergeCell ref="F356:U356"/>
    <mergeCell ref="V356:X356"/>
    <mergeCell ref="A351:D351"/>
    <mergeCell ref="F351:U351"/>
    <mergeCell ref="V351:X351"/>
    <mergeCell ref="A352:D352"/>
    <mergeCell ref="F352:U352"/>
    <mergeCell ref="V352:X352"/>
    <mergeCell ref="A353:D353"/>
    <mergeCell ref="F353:U353"/>
    <mergeCell ref="V353:X353"/>
    <mergeCell ref="A348:D348"/>
    <mergeCell ref="F348:U348"/>
    <mergeCell ref="V348:X348"/>
    <mergeCell ref="A349:D349"/>
    <mergeCell ref="F349:U349"/>
    <mergeCell ref="V349:X349"/>
    <mergeCell ref="A350:D350"/>
    <mergeCell ref="F350:U350"/>
    <mergeCell ref="V350:X350"/>
    <mergeCell ref="A345:D345"/>
    <mergeCell ref="F345:U345"/>
    <mergeCell ref="V345:X345"/>
    <mergeCell ref="A346:D346"/>
    <mergeCell ref="F346:U346"/>
    <mergeCell ref="V346:X346"/>
    <mergeCell ref="A347:D347"/>
    <mergeCell ref="F347:U347"/>
    <mergeCell ref="V347:X347"/>
    <mergeCell ref="A342:D342"/>
    <mergeCell ref="F342:U342"/>
    <mergeCell ref="V342:X342"/>
    <mergeCell ref="A343:D343"/>
    <mergeCell ref="F343:U343"/>
    <mergeCell ref="V343:X343"/>
    <mergeCell ref="A344:D344"/>
    <mergeCell ref="F344:U344"/>
    <mergeCell ref="V344:X344"/>
    <mergeCell ref="A339:D339"/>
    <mergeCell ref="F339:U339"/>
    <mergeCell ref="V339:X339"/>
    <mergeCell ref="A340:D340"/>
    <mergeCell ref="F340:U340"/>
    <mergeCell ref="V340:X340"/>
    <mergeCell ref="A341:D341"/>
    <mergeCell ref="F341:U341"/>
    <mergeCell ref="V341:X341"/>
    <mergeCell ref="A336:D336"/>
    <mergeCell ref="F336:U336"/>
    <mergeCell ref="V336:X336"/>
    <mergeCell ref="A337:D337"/>
    <mergeCell ref="F337:U337"/>
    <mergeCell ref="V337:X337"/>
    <mergeCell ref="A338:D338"/>
    <mergeCell ref="F338:U338"/>
    <mergeCell ref="V338:X338"/>
    <mergeCell ref="A333:D333"/>
    <mergeCell ref="F333:U333"/>
    <mergeCell ref="V333:X333"/>
    <mergeCell ref="A334:D334"/>
    <mergeCell ref="F334:U334"/>
    <mergeCell ref="V334:X334"/>
    <mergeCell ref="A335:D335"/>
    <mergeCell ref="F335:U335"/>
    <mergeCell ref="V335:X335"/>
    <mergeCell ref="A330:D330"/>
    <mergeCell ref="F330:U330"/>
    <mergeCell ref="V330:X330"/>
    <mergeCell ref="A331:D331"/>
    <mergeCell ref="F331:U331"/>
    <mergeCell ref="V331:X331"/>
    <mergeCell ref="A332:D332"/>
    <mergeCell ref="F332:U332"/>
    <mergeCell ref="V332:X332"/>
    <mergeCell ref="A327:D327"/>
    <mergeCell ref="F327:U327"/>
    <mergeCell ref="V327:X327"/>
    <mergeCell ref="A328:D328"/>
    <mergeCell ref="F328:U328"/>
    <mergeCell ref="V328:X328"/>
    <mergeCell ref="A329:D329"/>
    <mergeCell ref="F329:U329"/>
    <mergeCell ref="V329:X329"/>
    <mergeCell ref="A324:D324"/>
    <mergeCell ref="F324:U324"/>
    <mergeCell ref="V324:X324"/>
    <mergeCell ref="A325:D325"/>
    <mergeCell ref="F325:U325"/>
    <mergeCell ref="V325:X325"/>
    <mergeCell ref="A326:D326"/>
    <mergeCell ref="F326:U326"/>
    <mergeCell ref="V326:X326"/>
    <mergeCell ref="A320:D320"/>
    <mergeCell ref="F320:U320"/>
    <mergeCell ref="V320:X320"/>
    <mergeCell ref="A321:D321"/>
    <mergeCell ref="F321:U321"/>
    <mergeCell ref="V321:X321"/>
    <mergeCell ref="A322:D322"/>
    <mergeCell ref="F322:T322"/>
    <mergeCell ref="A323:D323"/>
    <mergeCell ref="F323:U323"/>
    <mergeCell ref="V323:X323"/>
    <mergeCell ref="A317:D317"/>
    <mergeCell ref="F317:U317"/>
    <mergeCell ref="V317:X317"/>
    <mergeCell ref="A318:D318"/>
    <mergeCell ref="F318:U318"/>
    <mergeCell ref="V318:X318"/>
    <mergeCell ref="A319:D319"/>
    <mergeCell ref="F319:U319"/>
    <mergeCell ref="V319:X319"/>
    <mergeCell ref="A314:D314"/>
    <mergeCell ref="F314:U314"/>
    <mergeCell ref="V314:X314"/>
    <mergeCell ref="A315:D315"/>
    <mergeCell ref="F315:U315"/>
    <mergeCell ref="V315:X315"/>
    <mergeCell ref="A316:D316"/>
    <mergeCell ref="F316:U316"/>
    <mergeCell ref="V316:X316"/>
    <mergeCell ref="A311:D311"/>
    <mergeCell ref="F311:U311"/>
    <mergeCell ref="V311:X311"/>
    <mergeCell ref="A312:D312"/>
    <mergeCell ref="F312:U312"/>
    <mergeCell ref="V312:X312"/>
    <mergeCell ref="A313:D313"/>
    <mergeCell ref="F313:U313"/>
    <mergeCell ref="V313:X313"/>
    <mergeCell ref="A308:D308"/>
    <mergeCell ref="F308:U308"/>
    <mergeCell ref="V308:X308"/>
    <mergeCell ref="A309:D309"/>
    <mergeCell ref="F309:U309"/>
    <mergeCell ref="V309:X309"/>
    <mergeCell ref="A310:D310"/>
    <mergeCell ref="F310:U310"/>
    <mergeCell ref="V310:X310"/>
    <mergeCell ref="A305:D305"/>
    <mergeCell ref="F305:U305"/>
    <mergeCell ref="V305:X305"/>
    <mergeCell ref="A306:D306"/>
    <mergeCell ref="F306:U306"/>
    <mergeCell ref="V306:X306"/>
    <mergeCell ref="A307:D307"/>
    <mergeCell ref="F307:U307"/>
    <mergeCell ref="V307:X307"/>
    <mergeCell ref="A302:D302"/>
    <mergeCell ref="F302:U302"/>
    <mergeCell ref="V302:X302"/>
    <mergeCell ref="A303:D303"/>
    <mergeCell ref="F303:U303"/>
    <mergeCell ref="V303:X303"/>
    <mergeCell ref="A304:D304"/>
    <mergeCell ref="F304:U304"/>
    <mergeCell ref="V304:X304"/>
    <mergeCell ref="A299:D299"/>
    <mergeCell ref="F299:U299"/>
    <mergeCell ref="V299:X299"/>
    <mergeCell ref="A300:D300"/>
    <mergeCell ref="F300:U300"/>
    <mergeCell ref="V300:X300"/>
    <mergeCell ref="A301:D301"/>
    <mergeCell ref="F301:U301"/>
    <mergeCell ref="V301:X301"/>
    <mergeCell ref="A296:D296"/>
    <mergeCell ref="F296:U296"/>
    <mergeCell ref="V296:X296"/>
    <mergeCell ref="A297:D297"/>
    <mergeCell ref="F297:U297"/>
    <mergeCell ref="V297:X297"/>
    <mergeCell ref="A298:D298"/>
    <mergeCell ref="F298:U298"/>
    <mergeCell ref="V298:X298"/>
    <mergeCell ref="A293:D293"/>
    <mergeCell ref="F293:U293"/>
    <mergeCell ref="V293:X293"/>
    <mergeCell ref="A294:D294"/>
    <mergeCell ref="F294:U294"/>
    <mergeCell ref="V294:X294"/>
    <mergeCell ref="A295:D295"/>
    <mergeCell ref="F295:U295"/>
    <mergeCell ref="V295:X295"/>
    <mergeCell ref="A290:D290"/>
    <mergeCell ref="F290:U290"/>
    <mergeCell ref="V290:X290"/>
    <mergeCell ref="A291:D291"/>
    <mergeCell ref="F291:U291"/>
    <mergeCell ref="V291:X291"/>
    <mergeCell ref="A292:D292"/>
    <mergeCell ref="F292:U292"/>
    <mergeCell ref="V292:X292"/>
    <mergeCell ref="A287:D287"/>
    <mergeCell ref="F287:U287"/>
    <mergeCell ref="V287:X287"/>
    <mergeCell ref="A288:D288"/>
    <mergeCell ref="F288:U288"/>
    <mergeCell ref="V288:X288"/>
    <mergeCell ref="A289:D289"/>
    <mergeCell ref="F289:U289"/>
    <mergeCell ref="V289:X289"/>
    <mergeCell ref="A284:D284"/>
    <mergeCell ref="F284:U284"/>
    <mergeCell ref="V284:X284"/>
    <mergeCell ref="A285:D285"/>
    <mergeCell ref="F285:U285"/>
    <mergeCell ref="V285:X285"/>
    <mergeCell ref="A286:D286"/>
    <mergeCell ref="F286:U286"/>
    <mergeCell ref="V286:X286"/>
    <mergeCell ref="A281:D281"/>
    <mergeCell ref="F281:U281"/>
    <mergeCell ref="V281:X281"/>
    <mergeCell ref="A282:D282"/>
    <mergeCell ref="F282:U282"/>
    <mergeCell ref="V282:X282"/>
    <mergeCell ref="A283:D283"/>
    <mergeCell ref="F283:U283"/>
    <mergeCell ref="V283:X283"/>
    <mergeCell ref="A278:D278"/>
    <mergeCell ref="F278:U278"/>
    <mergeCell ref="V278:X278"/>
    <mergeCell ref="A279:D279"/>
    <mergeCell ref="F279:U279"/>
    <mergeCell ref="V279:X279"/>
    <mergeCell ref="A280:D280"/>
    <mergeCell ref="F280:U280"/>
    <mergeCell ref="V280:X280"/>
    <mergeCell ref="A275:D275"/>
    <mergeCell ref="F275:U275"/>
    <mergeCell ref="V275:X275"/>
    <mergeCell ref="A276:D276"/>
    <mergeCell ref="F276:U276"/>
    <mergeCell ref="V276:X276"/>
    <mergeCell ref="A277:D277"/>
    <mergeCell ref="F277:U277"/>
    <mergeCell ref="V277:X277"/>
    <mergeCell ref="A272:D272"/>
    <mergeCell ref="F272:U272"/>
    <mergeCell ref="V272:X272"/>
    <mergeCell ref="A273:D273"/>
    <mergeCell ref="F273:U273"/>
    <mergeCell ref="V273:X273"/>
    <mergeCell ref="A274:D274"/>
    <mergeCell ref="F274:U274"/>
    <mergeCell ref="V274:X274"/>
    <mergeCell ref="A267:D267"/>
    <mergeCell ref="F267:U271"/>
    <mergeCell ref="V267:X271"/>
    <mergeCell ref="Y267:Y271"/>
    <mergeCell ref="Z267:Z271"/>
    <mergeCell ref="A268:D268"/>
    <mergeCell ref="A269:D269"/>
    <mergeCell ref="A270:D270"/>
    <mergeCell ref="A271:D271"/>
    <mergeCell ref="A264:D264"/>
    <mergeCell ref="F264:U264"/>
    <mergeCell ref="V264:X264"/>
    <mergeCell ref="A265:D265"/>
    <mergeCell ref="F265:U265"/>
    <mergeCell ref="V265:X265"/>
    <mergeCell ref="A266:D266"/>
    <mergeCell ref="F266:U266"/>
    <mergeCell ref="V266:X266"/>
    <mergeCell ref="A261:D261"/>
    <mergeCell ref="F261:U261"/>
    <mergeCell ref="V261:X261"/>
    <mergeCell ref="A262:D262"/>
    <mergeCell ref="F262:U262"/>
    <mergeCell ref="V262:X262"/>
    <mergeCell ref="A263:D263"/>
    <mergeCell ref="F263:U263"/>
    <mergeCell ref="V263:X263"/>
    <mergeCell ref="A258:D258"/>
    <mergeCell ref="F258:U258"/>
    <mergeCell ref="V258:X258"/>
    <mergeCell ref="A259:D259"/>
    <mergeCell ref="F259:U259"/>
    <mergeCell ref="V259:X259"/>
    <mergeCell ref="A260:D260"/>
    <mergeCell ref="F260:U260"/>
    <mergeCell ref="V260:X260"/>
    <mergeCell ref="A255:D255"/>
    <mergeCell ref="F255:U255"/>
    <mergeCell ref="V255:X255"/>
    <mergeCell ref="A256:D256"/>
    <mergeCell ref="F256:U256"/>
    <mergeCell ref="V256:X256"/>
    <mergeCell ref="A257:D257"/>
    <mergeCell ref="F257:U257"/>
    <mergeCell ref="V257:X257"/>
    <mergeCell ref="A252:D252"/>
    <mergeCell ref="F252:U252"/>
    <mergeCell ref="V252:X252"/>
    <mergeCell ref="A253:D253"/>
    <mergeCell ref="F253:U253"/>
    <mergeCell ref="V253:X253"/>
    <mergeCell ref="A254:D254"/>
    <mergeCell ref="F254:U254"/>
    <mergeCell ref="V254:X254"/>
    <mergeCell ref="A249:D249"/>
    <mergeCell ref="F249:U249"/>
    <mergeCell ref="V249:X249"/>
    <mergeCell ref="A250:D250"/>
    <mergeCell ref="F250:U250"/>
    <mergeCell ref="V250:X250"/>
    <mergeCell ref="A251:D251"/>
    <mergeCell ref="F251:U251"/>
    <mergeCell ref="V251:X251"/>
    <mergeCell ref="A246:D246"/>
    <mergeCell ref="F246:U246"/>
    <mergeCell ref="V246:X246"/>
    <mergeCell ref="A247:D247"/>
    <mergeCell ref="F247:U247"/>
    <mergeCell ref="V247:X247"/>
    <mergeCell ref="A248:D248"/>
    <mergeCell ref="F248:U248"/>
    <mergeCell ref="V248:X248"/>
    <mergeCell ref="A243:D243"/>
    <mergeCell ref="F243:U243"/>
    <mergeCell ref="V243:X243"/>
    <mergeCell ref="A244:D244"/>
    <mergeCell ref="F244:U244"/>
    <mergeCell ref="V244:X244"/>
    <mergeCell ref="A245:D245"/>
    <mergeCell ref="F245:U245"/>
    <mergeCell ref="V245:X245"/>
    <mergeCell ref="A240:D240"/>
    <mergeCell ref="F240:U240"/>
    <mergeCell ref="V240:X240"/>
    <mergeCell ref="A241:D241"/>
    <mergeCell ref="F241:U241"/>
    <mergeCell ref="V241:X241"/>
    <mergeCell ref="A242:D242"/>
    <mergeCell ref="F242:U242"/>
    <mergeCell ref="V242:X242"/>
    <mergeCell ref="A237:D237"/>
    <mergeCell ref="F237:U237"/>
    <mergeCell ref="V237:X237"/>
    <mergeCell ref="A238:D238"/>
    <mergeCell ref="F238:U238"/>
    <mergeCell ref="V238:X238"/>
    <mergeCell ref="A239:D239"/>
    <mergeCell ref="F239:U239"/>
    <mergeCell ref="V239:X239"/>
    <mergeCell ref="A234:D234"/>
    <mergeCell ref="F234:U234"/>
    <mergeCell ref="V234:X234"/>
    <mergeCell ref="A235:D235"/>
    <mergeCell ref="F235:U235"/>
    <mergeCell ref="V235:X235"/>
    <mergeCell ref="A236:D236"/>
    <mergeCell ref="F236:U236"/>
    <mergeCell ref="V236:X236"/>
    <mergeCell ref="A231:D231"/>
    <mergeCell ref="F231:U231"/>
    <mergeCell ref="V231:X231"/>
    <mergeCell ref="A232:D232"/>
    <mergeCell ref="F232:U232"/>
    <mergeCell ref="V232:X232"/>
    <mergeCell ref="A233:D233"/>
    <mergeCell ref="F233:U233"/>
    <mergeCell ref="V233:X233"/>
    <mergeCell ref="A228:D228"/>
    <mergeCell ref="F228:U228"/>
    <mergeCell ref="V228:X228"/>
    <mergeCell ref="A229:D229"/>
    <mergeCell ref="F229:U229"/>
    <mergeCell ref="V229:X229"/>
    <mergeCell ref="A230:D230"/>
    <mergeCell ref="F230:U230"/>
    <mergeCell ref="V230:X230"/>
    <mergeCell ref="A225:D225"/>
    <mergeCell ref="F225:U225"/>
    <mergeCell ref="V225:X225"/>
    <mergeCell ref="A226:D226"/>
    <mergeCell ref="F226:U226"/>
    <mergeCell ref="V226:X226"/>
    <mergeCell ref="A227:D227"/>
    <mergeCell ref="F227:U227"/>
    <mergeCell ref="V227:X227"/>
    <mergeCell ref="A222:D222"/>
    <mergeCell ref="F222:U222"/>
    <mergeCell ref="V222:X222"/>
    <mergeCell ref="A223:D223"/>
    <mergeCell ref="F223:U223"/>
    <mergeCell ref="V223:X223"/>
    <mergeCell ref="A224:D224"/>
    <mergeCell ref="F224:U224"/>
    <mergeCell ref="V224:X224"/>
    <mergeCell ref="A219:D219"/>
    <mergeCell ref="F219:U219"/>
    <mergeCell ref="V219:X219"/>
    <mergeCell ref="A220:D220"/>
    <mergeCell ref="F220:U220"/>
    <mergeCell ref="V220:X220"/>
    <mergeCell ref="A221:D221"/>
    <mergeCell ref="F221:U221"/>
    <mergeCell ref="V221:X221"/>
    <mergeCell ref="A216:D216"/>
    <mergeCell ref="F216:U216"/>
    <mergeCell ref="V216:X216"/>
    <mergeCell ref="A217:D217"/>
    <mergeCell ref="F217:U217"/>
    <mergeCell ref="V217:X217"/>
    <mergeCell ref="A218:D218"/>
    <mergeCell ref="F218:U218"/>
    <mergeCell ref="V218:X218"/>
    <mergeCell ref="A213:D213"/>
    <mergeCell ref="F213:U213"/>
    <mergeCell ref="V213:X213"/>
    <mergeCell ref="A214:D214"/>
    <mergeCell ref="F214:U214"/>
    <mergeCell ref="V214:X214"/>
    <mergeCell ref="A215:D215"/>
    <mergeCell ref="F215:U215"/>
    <mergeCell ref="V215:X215"/>
    <mergeCell ref="AK209:AO209"/>
    <mergeCell ref="A210:D210"/>
    <mergeCell ref="F210:U210"/>
    <mergeCell ref="V210:X210"/>
    <mergeCell ref="A211:D211"/>
    <mergeCell ref="F211:U211"/>
    <mergeCell ref="V211:X211"/>
    <mergeCell ref="A212:D212"/>
    <mergeCell ref="F212:U212"/>
    <mergeCell ref="V212:X212"/>
    <mergeCell ref="A207:D207"/>
    <mergeCell ref="F207:U207"/>
    <mergeCell ref="V207:X207"/>
    <mergeCell ref="A208:D208"/>
    <mergeCell ref="F208:U208"/>
    <mergeCell ref="V208:X208"/>
    <mergeCell ref="A209:D209"/>
    <mergeCell ref="F209:U209"/>
    <mergeCell ref="V209:X209"/>
    <mergeCell ref="A204:D204"/>
    <mergeCell ref="F204:U204"/>
    <mergeCell ref="V204:X204"/>
    <mergeCell ref="A205:D205"/>
    <mergeCell ref="F205:U205"/>
    <mergeCell ref="V205:X205"/>
    <mergeCell ref="A206:D206"/>
    <mergeCell ref="F206:U206"/>
    <mergeCell ref="V206:X206"/>
    <mergeCell ref="A201:D201"/>
    <mergeCell ref="F201:U201"/>
    <mergeCell ref="V201:X201"/>
    <mergeCell ref="A202:D202"/>
    <mergeCell ref="F202:U202"/>
    <mergeCell ref="V202:X202"/>
    <mergeCell ref="A203:D203"/>
    <mergeCell ref="F203:U203"/>
    <mergeCell ref="V203:X203"/>
    <mergeCell ref="A198:D198"/>
    <mergeCell ref="F198:U198"/>
    <mergeCell ref="V198:X198"/>
    <mergeCell ref="A199:D199"/>
    <mergeCell ref="F199:U199"/>
    <mergeCell ref="V199:X199"/>
    <mergeCell ref="A200:D200"/>
    <mergeCell ref="F200:U200"/>
    <mergeCell ref="V200:X200"/>
    <mergeCell ref="A195:D195"/>
    <mergeCell ref="F195:U195"/>
    <mergeCell ref="V195:X195"/>
    <mergeCell ref="A196:D196"/>
    <mergeCell ref="F196:U196"/>
    <mergeCell ref="V196:X196"/>
    <mergeCell ref="A197:D197"/>
    <mergeCell ref="F197:U197"/>
    <mergeCell ref="V197:X197"/>
    <mergeCell ref="A192:D192"/>
    <mergeCell ref="F192:U192"/>
    <mergeCell ref="V192:X192"/>
    <mergeCell ref="A193:D193"/>
    <mergeCell ref="F193:U193"/>
    <mergeCell ref="V193:X193"/>
    <mergeCell ref="A194:D194"/>
    <mergeCell ref="F194:U194"/>
    <mergeCell ref="V194:X194"/>
    <mergeCell ref="A189:D189"/>
    <mergeCell ref="F189:U189"/>
    <mergeCell ref="V189:X189"/>
    <mergeCell ref="A190:D190"/>
    <mergeCell ref="F190:U190"/>
    <mergeCell ref="V190:X190"/>
    <mergeCell ref="A191:D191"/>
    <mergeCell ref="F191:U191"/>
    <mergeCell ref="V191:X191"/>
    <mergeCell ref="A185:D185"/>
    <mergeCell ref="F185:U185"/>
    <mergeCell ref="V185:X185"/>
    <mergeCell ref="A186:D186"/>
    <mergeCell ref="F186:U186"/>
    <mergeCell ref="V186:X186"/>
    <mergeCell ref="A187:D187"/>
    <mergeCell ref="F187:U187"/>
    <mergeCell ref="V187:X188"/>
    <mergeCell ref="A188:D188"/>
    <mergeCell ref="F188:U188"/>
    <mergeCell ref="A181:D181"/>
    <mergeCell ref="F181:U181"/>
    <mergeCell ref="V181:X181"/>
    <mergeCell ref="A182:D182"/>
    <mergeCell ref="F182:U182"/>
    <mergeCell ref="V182:X182"/>
    <mergeCell ref="A183:D183"/>
    <mergeCell ref="E183:E184"/>
    <mergeCell ref="F183:U183"/>
    <mergeCell ref="V183:X183"/>
    <mergeCell ref="A184:D184"/>
    <mergeCell ref="F184:U184"/>
    <mergeCell ref="V184:X184"/>
    <mergeCell ref="A178:D178"/>
    <mergeCell ref="F178:U178"/>
    <mergeCell ref="V178:X178"/>
    <mergeCell ref="A179:D179"/>
    <mergeCell ref="F179:U179"/>
    <mergeCell ref="V179:X179"/>
    <mergeCell ref="A180:D180"/>
    <mergeCell ref="F180:U180"/>
    <mergeCell ref="V180:X180"/>
    <mergeCell ref="A175:D175"/>
    <mergeCell ref="F175:U175"/>
    <mergeCell ref="V175:X175"/>
    <mergeCell ref="A176:D176"/>
    <mergeCell ref="F176:U176"/>
    <mergeCell ref="V176:X176"/>
    <mergeCell ref="A177:D177"/>
    <mergeCell ref="F177:U177"/>
    <mergeCell ref="V177:X177"/>
    <mergeCell ref="A172:D172"/>
    <mergeCell ref="F172:U172"/>
    <mergeCell ref="V172:X172"/>
    <mergeCell ref="A173:D173"/>
    <mergeCell ref="F173:U173"/>
    <mergeCell ref="V173:X173"/>
    <mergeCell ref="A174:D174"/>
    <mergeCell ref="F174:U174"/>
    <mergeCell ref="V174:X174"/>
    <mergeCell ref="A169:D169"/>
    <mergeCell ref="F169:U169"/>
    <mergeCell ref="V169:X169"/>
    <mergeCell ref="A170:D170"/>
    <mergeCell ref="F170:U170"/>
    <mergeCell ref="V170:X170"/>
    <mergeCell ref="A171:D171"/>
    <mergeCell ref="F171:U171"/>
    <mergeCell ref="V171:X171"/>
    <mergeCell ref="A166:D166"/>
    <mergeCell ref="F166:U166"/>
    <mergeCell ref="V166:X166"/>
    <mergeCell ref="A167:D167"/>
    <mergeCell ref="F167:U167"/>
    <mergeCell ref="V167:X167"/>
    <mergeCell ref="A168:D168"/>
    <mergeCell ref="F168:U168"/>
    <mergeCell ref="V168:X168"/>
    <mergeCell ref="A163:D163"/>
    <mergeCell ref="F163:U163"/>
    <mergeCell ref="V163:X163"/>
    <mergeCell ref="A164:D164"/>
    <mergeCell ref="F164:U164"/>
    <mergeCell ref="V164:X164"/>
    <mergeCell ref="A165:D165"/>
    <mergeCell ref="F165:U165"/>
    <mergeCell ref="V165:X165"/>
    <mergeCell ref="A160:D160"/>
    <mergeCell ref="F160:U160"/>
    <mergeCell ref="V160:X160"/>
    <mergeCell ref="A161:D161"/>
    <mergeCell ref="F161:U161"/>
    <mergeCell ref="V161:X161"/>
    <mergeCell ref="A162:D162"/>
    <mergeCell ref="F162:U162"/>
    <mergeCell ref="V162:X162"/>
    <mergeCell ref="A155:D155"/>
    <mergeCell ref="F155:U155"/>
    <mergeCell ref="A156:D156"/>
    <mergeCell ref="F156:U156"/>
    <mergeCell ref="A157:D157"/>
    <mergeCell ref="F157:U157"/>
    <mergeCell ref="A158:D158"/>
    <mergeCell ref="F158:U158"/>
    <mergeCell ref="A159:D159"/>
    <mergeCell ref="F159:U159"/>
    <mergeCell ref="A150:D150"/>
    <mergeCell ref="F150:U150"/>
    <mergeCell ref="A151:D151"/>
    <mergeCell ref="F151:U151"/>
    <mergeCell ref="A152:D152"/>
    <mergeCell ref="F152:U152"/>
    <mergeCell ref="A153:D153"/>
    <mergeCell ref="F153:U153"/>
    <mergeCell ref="A154:D154"/>
    <mergeCell ref="F154:U154"/>
    <mergeCell ref="U1:Z1"/>
    <mergeCell ref="A2:Z2"/>
    <mergeCell ref="G3:N3"/>
    <mergeCell ref="P3:W3"/>
    <mergeCell ref="G4:I4"/>
    <mergeCell ref="M4:M6"/>
    <mergeCell ref="N4:N6"/>
    <mergeCell ref="O3:O6"/>
    <mergeCell ref="P4:P6"/>
    <mergeCell ref="Q4:Q6"/>
    <mergeCell ref="R4:R6"/>
    <mergeCell ref="S4:S6"/>
    <mergeCell ref="T4:T6"/>
    <mergeCell ref="U4:U6"/>
    <mergeCell ref="V4:V6"/>
    <mergeCell ref="W4:W6"/>
    <mergeCell ref="A84:D84"/>
    <mergeCell ref="F84:U84"/>
    <mergeCell ref="V84:X84"/>
    <mergeCell ref="A85:D85"/>
    <mergeCell ref="F85:U85"/>
    <mergeCell ref="V85:X85"/>
    <mergeCell ref="C80:Z80"/>
    <mergeCell ref="Y81:Z81"/>
    <mergeCell ref="A83:D83"/>
    <mergeCell ref="F83:U83"/>
    <mergeCell ref="V83:X83"/>
    <mergeCell ref="A88:D88"/>
    <mergeCell ref="F88:U88"/>
    <mergeCell ref="V88:X88"/>
    <mergeCell ref="A89:D89"/>
    <mergeCell ref="F89:U89"/>
    <mergeCell ref="V89:X89"/>
    <mergeCell ref="A86:D86"/>
    <mergeCell ref="F86:U86"/>
    <mergeCell ref="V86:X86"/>
    <mergeCell ref="A87:D87"/>
    <mergeCell ref="F87:U87"/>
    <mergeCell ref="V87:X87"/>
    <mergeCell ref="X5:X6"/>
    <mergeCell ref="Y5:Y6"/>
    <mergeCell ref="Z3:Z6"/>
    <mergeCell ref="A81:D82"/>
    <mergeCell ref="F81:U82"/>
    <mergeCell ref="X3:Y4"/>
    <mergeCell ref="V81:X82"/>
    <mergeCell ref="A3:A6"/>
    <mergeCell ref="B3:B6"/>
    <mergeCell ref="C3:C6"/>
    <mergeCell ref="D3:D6"/>
    <mergeCell ref="E3:E6"/>
    <mergeCell ref="E81:E82"/>
    <mergeCell ref="F3:F6"/>
    <mergeCell ref="G5:G6"/>
    <mergeCell ref="H5:H6"/>
    <mergeCell ref="I5:I6"/>
    <mergeCell ref="J4:J6"/>
    <mergeCell ref="K4:K6"/>
    <mergeCell ref="L4:L6"/>
    <mergeCell ref="A92:D92"/>
    <mergeCell ref="F92:U92"/>
    <mergeCell ref="V92:X92"/>
    <mergeCell ref="A93:D93"/>
    <mergeCell ref="F93:U93"/>
    <mergeCell ref="V93:X93"/>
    <mergeCell ref="A90:D90"/>
    <mergeCell ref="F90:U90"/>
    <mergeCell ref="V90:X90"/>
    <mergeCell ref="A91:D91"/>
    <mergeCell ref="F91:U91"/>
    <mergeCell ref="V91:X91"/>
    <mergeCell ref="A96:D96"/>
    <mergeCell ref="F96:U96"/>
    <mergeCell ref="V96:X96"/>
    <mergeCell ref="A97:D97"/>
    <mergeCell ref="F97:U97"/>
    <mergeCell ref="V97:X97"/>
    <mergeCell ref="A94:D94"/>
    <mergeCell ref="F94:U94"/>
    <mergeCell ref="V94:X94"/>
    <mergeCell ref="A95:D95"/>
    <mergeCell ref="F95:U95"/>
    <mergeCell ref="V95:X95"/>
    <mergeCell ref="A100:D100"/>
    <mergeCell ref="F100:U100"/>
    <mergeCell ref="V100:X100"/>
    <mergeCell ref="A101:D101"/>
    <mergeCell ref="F101:U101"/>
    <mergeCell ref="V101:X101"/>
    <mergeCell ref="A98:D98"/>
    <mergeCell ref="F98:U98"/>
    <mergeCell ref="V98:X98"/>
    <mergeCell ref="A99:D99"/>
    <mergeCell ref="V99:X99"/>
    <mergeCell ref="A104:D104"/>
    <mergeCell ref="F104:U104"/>
    <mergeCell ref="V104:X104"/>
    <mergeCell ref="A105:D105"/>
    <mergeCell ref="F105:U105"/>
    <mergeCell ref="V105:X105"/>
    <mergeCell ref="A102:D102"/>
    <mergeCell ref="F102:U102"/>
    <mergeCell ref="V102:X102"/>
    <mergeCell ref="A103:D103"/>
    <mergeCell ref="F103:U103"/>
    <mergeCell ref="V103:X103"/>
    <mergeCell ref="A108:D108"/>
    <mergeCell ref="F108:U108"/>
    <mergeCell ref="V108:X108"/>
    <mergeCell ref="A109:D109"/>
    <mergeCell ref="F109:U109"/>
    <mergeCell ref="V109:X109"/>
    <mergeCell ref="A106:D106"/>
    <mergeCell ref="F106:U106"/>
    <mergeCell ref="V106:X106"/>
    <mergeCell ref="A107:D107"/>
    <mergeCell ref="F107:U107"/>
    <mergeCell ref="V107:X107"/>
    <mergeCell ref="A112:D112"/>
    <mergeCell ref="F112:U112"/>
    <mergeCell ref="V112:X112"/>
    <mergeCell ref="A113:D113"/>
    <mergeCell ref="F113:U113"/>
    <mergeCell ref="V113:X113"/>
    <mergeCell ref="A110:D110"/>
    <mergeCell ref="F110:U110"/>
    <mergeCell ref="V110:X110"/>
    <mergeCell ref="A111:D111"/>
    <mergeCell ref="F111:U111"/>
    <mergeCell ref="V111:X111"/>
    <mergeCell ref="A116:D116"/>
    <mergeCell ref="F116:U116"/>
    <mergeCell ref="V116:X116"/>
    <mergeCell ref="A117:D117"/>
    <mergeCell ref="F117:U117"/>
    <mergeCell ref="V117:X117"/>
    <mergeCell ref="A114:D114"/>
    <mergeCell ref="F114:U114"/>
    <mergeCell ref="V114:X114"/>
    <mergeCell ref="A115:D115"/>
    <mergeCell ref="F115:U115"/>
    <mergeCell ref="V115:X115"/>
    <mergeCell ref="A120:D120"/>
    <mergeCell ref="F120:U120"/>
    <mergeCell ref="V120:X120"/>
    <mergeCell ref="A121:D121"/>
    <mergeCell ref="F121:U121"/>
    <mergeCell ref="V121:X121"/>
    <mergeCell ref="A118:D118"/>
    <mergeCell ref="F118:U118"/>
    <mergeCell ref="V118:X118"/>
    <mergeCell ref="A119:D119"/>
    <mergeCell ref="F119:U119"/>
    <mergeCell ref="V119:X119"/>
    <mergeCell ref="A124:D124"/>
    <mergeCell ref="F124:U124"/>
    <mergeCell ref="V124:X124"/>
    <mergeCell ref="A125:D125"/>
    <mergeCell ref="F125:U125"/>
    <mergeCell ref="V125:X125"/>
    <mergeCell ref="A122:D122"/>
    <mergeCell ref="F122:U122"/>
    <mergeCell ref="V122:X122"/>
    <mergeCell ref="A123:D123"/>
    <mergeCell ref="F123:U123"/>
    <mergeCell ref="V123:X123"/>
    <mergeCell ref="A128:D128"/>
    <mergeCell ref="F128:U128"/>
    <mergeCell ref="V128:X128"/>
    <mergeCell ref="A129:D129"/>
    <mergeCell ref="F129:U129"/>
    <mergeCell ref="V129:X129"/>
    <mergeCell ref="A126:D126"/>
    <mergeCell ref="F126:U126"/>
    <mergeCell ref="V126:X126"/>
    <mergeCell ref="A127:D127"/>
    <mergeCell ref="F127:U127"/>
    <mergeCell ref="V127:X127"/>
    <mergeCell ref="A132:D132"/>
    <mergeCell ref="F132:U132"/>
    <mergeCell ref="V132:X132"/>
    <mergeCell ref="A133:D133"/>
    <mergeCell ref="F133:U133"/>
    <mergeCell ref="V133:X133"/>
    <mergeCell ref="A130:D130"/>
    <mergeCell ref="F130:U130"/>
    <mergeCell ref="V130:X130"/>
    <mergeCell ref="A131:D131"/>
    <mergeCell ref="F131:U131"/>
    <mergeCell ref="V131:X131"/>
    <mergeCell ref="A136:D136"/>
    <mergeCell ref="F136:U136"/>
    <mergeCell ref="V136:X136"/>
    <mergeCell ref="A137:D137"/>
    <mergeCell ref="F137:U137"/>
    <mergeCell ref="V137:X137"/>
    <mergeCell ref="A134:D134"/>
    <mergeCell ref="F134:U134"/>
    <mergeCell ref="V134:X134"/>
    <mergeCell ref="A135:D135"/>
    <mergeCell ref="F135:U135"/>
    <mergeCell ref="V135:X135"/>
    <mergeCell ref="A140:D140"/>
    <mergeCell ref="F140:U140"/>
    <mergeCell ref="V140:X140"/>
    <mergeCell ref="A141:D141"/>
    <mergeCell ref="F141:U141"/>
    <mergeCell ref="V141:X141"/>
    <mergeCell ref="A138:D138"/>
    <mergeCell ref="F138:U138"/>
    <mergeCell ref="V138:X138"/>
    <mergeCell ref="A139:D139"/>
    <mergeCell ref="F139:U139"/>
    <mergeCell ref="V139:X139"/>
    <mergeCell ref="A144:D144"/>
    <mergeCell ref="F144:U144"/>
    <mergeCell ref="V144:X144"/>
    <mergeCell ref="A145:D145"/>
    <mergeCell ref="F145:U145"/>
    <mergeCell ref="V145:X145"/>
    <mergeCell ref="A142:D142"/>
    <mergeCell ref="F142:U142"/>
    <mergeCell ref="V142:X142"/>
    <mergeCell ref="A143:D143"/>
    <mergeCell ref="F143:U143"/>
    <mergeCell ref="V143:X143"/>
    <mergeCell ref="A148:D148"/>
    <mergeCell ref="F148:U148"/>
    <mergeCell ref="V148:X148"/>
    <mergeCell ref="A149:D149"/>
    <mergeCell ref="F149:U149"/>
    <mergeCell ref="V149:X149"/>
    <mergeCell ref="A146:D146"/>
    <mergeCell ref="F146:U146"/>
    <mergeCell ref="V146:X146"/>
    <mergeCell ref="A147:D147"/>
    <mergeCell ref="F147:U147"/>
    <mergeCell ref="V147:X147"/>
  </mergeCells>
  <phoneticPr fontId="8" type="noConversion"/>
  <printOptions horizontalCentered="1"/>
  <pageMargins left="0.17" right="0.17" top="0.196850393700787" bottom="0.196850393700787" header="0" footer="0.15748031496063"/>
  <pageSetup paperSize="9" orientation="landscape"/>
  <headerFooter alignWithMargins="0"/>
  <ignoredErrors>
    <ignoredError sqref="E84:E89 E132:E138 E142:E149 E128 E122:E123 E117:E120 E105:E110" twoDigitTextYear="1"/>
    <ignoredError sqref="G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 1 (2)</vt:lpstr>
      <vt:lpstr>Лист 2 (2)</vt:lpstr>
      <vt:lpstr>Лист 2 (3)</vt:lpstr>
      <vt:lpstr>Лист 3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Осіпова Зінаїда Сергіївна</dc:creator>
  <cp:lastModifiedBy>WellDone</cp:lastModifiedBy>
  <cp:lastPrinted>2024-12-27T10:09:00Z</cp:lastPrinted>
  <dcterms:created xsi:type="dcterms:W3CDTF">1996-10-08T23:32:00Z</dcterms:created>
  <dcterms:modified xsi:type="dcterms:W3CDTF">2026-01-26T16:16:20Z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8E952B8C63D14B2EBD185D95851F8B6B_12</vt:lpwstr>
  </property>
  <property fmtid="{D5CDD505-2E9C-101B-9397-08002B2CF9AE}" pid="3" name="KSOProductBuildVer">
    <vt:lpwstr>1049-12.2.0.23155</vt:lpwstr>
  </property>
</Properties>
</file>